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891" yWindow="65341" windowWidth="14430" windowHeight="10065" firstSheet="1" activeTab="1"/>
  </bookViews>
  <sheets>
    <sheet name="Hidden sheet" sheetId="1" state="hidden" r:id="rId1"/>
    <sheet name="Cover page" sheetId="2" r:id="rId2"/>
    <sheet name="Introduction" sheetId="3" r:id="rId3"/>
    <sheet name="Audit standards" sheetId="4" r:id="rId4"/>
    <sheet name="Data collection" sheetId="5" r:id="rId5"/>
    <sheet name="Clinical audit report" sheetId="6" r:id="rId6"/>
    <sheet name="Action plan" sheetId="7" r:id="rId7"/>
    <sheet name="Re-audit" sheetId="8" r:id="rId8"/>
    <sheet name="Appendix" sheetId="9" r:id="rId9"/>
  </sheets>
  <externalReferences>
    <externalReference r:id="rId12"/>
  </externalReferences>
  <definedNames>
    <definedName name="_xlfn.COUNTIFS" hidden="1">#NAME?</definedName>
    <definedName name="Age" localSheetId="1">'[1]Data collection'!$C$6:$C$45</definedName>
    <definedName name="Age">'Data collection'!$C$6:$C$45</definedName>
    <definedName name="Age1">#REF!</definedName>
    <definedName name="Ethnicity" localSheetId="1">'[1]Data collection'!$E$6:$E$45</definedName>
    <definedName name="Ethnicity">'Data collection'!$E$6:$E$45</definedName>
    <definedName name="Ethnicity1">#REF!</definedName>
    <definedName name="_xlnm.Print_Area" localSheetId="6">'Action plan'!$B$1:$G$20</definedName>
    <definedName name="_xlnm.Print_Area" localSheetId="8">'Appendix'!$B$1:$N$31</definedName>
    <definedName name="_xlnm.Print_Area" localSheetId="3">'Audit standards'!$B$1:$F$29</definedName>
    <definedName name="_xlnm.Print_Area" localSheetId="5">'Clinical audit report'!$B$1:$I$41</definedName>
    <definedName name="_xlnm.Print_Area" localSheetId="4">'Data collection'!$B$1:$T$61</definedName>
    <definedName name="_xlnm.Print_Area" localSheetId="2">'Introduction'!$B$1:$C$38</definedName>
    <definedName name="Sex" localSheetId="1">'[1]Data collection'!$D$6:$D$45</definedName>
    <definedName name="Sex">'Data collection'!$D$6:$D$45</definedName>
    <definedName name="Sex1">#REF!</definedName>
  </definedNames>
  <calcPr fullCalcOnLoad="1"/>
</workbook>
</file>

<file path=xl/comments5.xml><?xml version="1.0" encoding="utf-8"?>
<comments xmlns="http://schemas.openxmlformats.org/spreadsheetml/2006/main">
  <authors>
    <author>Kirsty Maclean Steel</author>
  </authors>
  <commentList>
    <comment ref="B46" authorId="0">
      <text>
        <r>
          <rPr>
            <b/>
            <sz val="9"/>
            <rFont val="Tahoma"/>
            <family val="2"/>
          </rPr>
          <t>Use control+shift+R to add a new row</t>
        </r>
        <r>
          <rPr>
            <sz val="9"/>
            <rFont val="Tahoma"/>
            <family val="2"/>
          </rPr>
          <t xml:space="preserve">
</t>
        </r>
      </text>
    </comment>
    <comment ref="G5" authorId="0">
      <text>
        <r>
          <rPr>
            <b/>
            <sz val="9"/>
            <rFont val="Tahoma"/>
            <family val="2"/>
          </rPr>
          <t xml:space="preserve">Risk factors are
• significantly limited mobility
• significant loss of sensation
• a previous or current pressure ulcer
• nutritional deficiency
• the inability to position themselves
• significant cognitive impairment
</t>
        </r>
        <r>
          <rPr>
            <sz val="9"/>
            <rFont val="Tahoma"/>
            <family val="2"/>
          </rPr>
          <t xml:space="preserve">
</t>
        </r>
      </text>
    </comment>
  </commentList>
</comments>
</file>

<file path=xl/comments8.xml><?xml version="1.0" encoding="utf-8"?>
<comments xmlns="http://schemas.openxmlformats.org/spreadsheetml/2006/main">
  <authors>
    <author>Kirsty Maclean Steel</author>
  </authors>
  <commentList>
    <comment ref="B46" authorId="0">
      <text>
        <r>
          <rPr>
            <b/>
            <sz val="9"/>
            <rFont val="Tahoma"/>
            <family val="2"/>
          </rPr>
          <t>Use control+shift+R to add a new row</t>
        </r>
        <r>
          <rPr>
            <sz val="9"/>
            <rFont val="Tahoma"/>
            <family val="2"/>
          </rPr>
          <t xml:space="preserve">
</t>
        </r>
      </text>
    </comment>
    <comment ref="G4" authorId="0">
      <text>
        <r>
          <rPr>
            <b/>
            <sz val="9"/>
            <rFont val="Tahoma"/>
            <family val="0"/>
          </rPr>
          <t>Risk factors are
• significantly limited mobility
• significant loss of sensation
• a previous or current pressure ulcer
• nutritional deficiency
• the inability to position themselves
• significant cognitive impairment</t>
        </r>
        <r>
          <rPr>
            <sz val="9"/>
            <rFont val="Tahoma"/>
            <family val="0"/>
          </rPr>
          <t xml:space="preserve">
</t>
        </r>
      </text>
    </comment>
  </commentList>
</comments>
</file>

<file path=xl/sharedStrings.xml><?xml version="1.0" encoding="utf-8"?>
<sst xmlns="http://schemas.openxmlformats.org/spreadsheetml/2006/main" count="375" uniqueCount="213">
  <si>
    <t>Exceptions</t>
  </si>
  <si>
    <t>Recommendation</t>
  </si>
  <si>
    <t xml:space="preserve">Age </t>
  </si>
  <si>
    <t>Sex</t>
  </si>
  <si>
    <t>Ethnicity</t>
  </si>
  <si>
    <t>Yes</t>
  </si>
  <si>
    <t>No</t>
  </si>
  <si>
    <t>Total</t>
  </si>
  <si>
    <t>Percentage</t>
  </si>
  <si>
    <t>Male</t>
  </si>
  <si>
    <t>Female</t>
  </si>
  <si>
    <t>Age range:</t>
  </si>
  <si>
    <t>Person responsible</t>
  </si>
  <si>
    <t>Audit sample</t>
  </si>
  <si>
    <r>
      <t>Actions required</t>
    </r>
    <r>
      <rPr>
        <sz val="11"/>
        <color indexed="8"/>
        <rFont val="Arial"/>
        <family val="2"/>
      </rPr>
      <t xml:space="preserve"> 
(specify 'None', if none required)</t>
    </r>
  </si>
  <si>
    <t>Audit ID</t>
  </si>
  <si>
    <t>Guidance reference</t>
  </si>
  <si>
    <t>Definitions</t>
  </si>
  <si>
    <t>NA</t>
  </si>
  <si>
    <t>Audit N=</t>
  </si>
  <si>
    <t>Re-audit N=</t>
  </si>
  <si>
    <t>Exception</t>
  </si>
  <si>
    <t>Local standard</t>
  </si>
  <si>
    <t>Details of exceptions</t>
  </si>
  <si>
    <t>Relevant definitions</t>
  </si>
  <si>
    <t>White British</t>
  </si>
  <si>
    <t>White Irish</t>
  </si>
  <si>
    <t>Mixed: White and Asian</t>
  </si>
  <si>
    <t>Asian or Asian British: Indian</t>
  </si>
  <si>
    <t>Asian or Asian British: Pakistani</t>
  </si>
  <si>
    <t>Asian or Asian British: Bangladeshi</t>
  </si>
  <si>
    <t>Chinese</t>
  </si>
  <si>
    <t>Not stated</t>
  </si>
  <si>
    <t>Mixed: White and black Caribbean</t>
  </si>
  <si>
    <t>Mixed: White and black African</t>
  </si>
  <si>
    <t>Black or black British: Caribbean</t>
  </si>
  <si>
    <t>Black or black British: African</t>
  </si>
  <si>
    <t>Any other white background</t>
  </si>
  <si>
    <t>Any other mixed background</t>
  </si>
  <si>
    <t>Any other Asian background</t>
  </si>
  <si>
    <t>Any other black background</t>
  </si>
  <si>
    <t>Any other ethnic group</t>
  </si>
  <si>
    <t>Adapting the audit tool</t>
  </si>
  <si>
    <t>Action plan lead</t>
  </si>
  <si>
    <t>Project title</t>
  </si>
  <si>
    <t>Aim</t>
  </si>
  <si>
    <t>Sample</t>
  </si>
  <si>
    <t>Demographics</t>
  </si>
  <si>
    <t>Recommendations</t>
  </si>
  <si>
    <t>Project aim</t>
  </si>
  <si>
    <t>Settings</t>
  </si>
  <si>
    <t>Stakeholders</t>
  </si>
  <si>
    <t>Results</t>
  </si>
  <si>
    <t>Audit results</t>
  </si>
  <si>
    <t>Re-audit results</t>
  </si>
  <si>
    <t>Guideline number</t>
  </si>
  <si>
    <t>Publication year</t>
  </si>
  <si>
    <t>All recommendations in the clinical audit report should be reflected in the action plan.</t>
  </si>
  <si>
    <t xml:space="preserve">Stakeholders </t>
  </si>
  <si>
    <t>Services</t>
  </si>
  <si>
    <t>Notes</t>
  </si>
  <si>
    <t>Information required</t>
  </si>
  <si>
    <t>Insert information in this column to populate the rest of the spreadsheet</t>
  </si>
  <si>
    <t>Question number</t>
  </si>
  <si>
    <t>Name:</t>
  </si>
  <si>
    <t>Title:</t>
  </si>
  <si>
    <t>Contact details:</t>
  </si>
  <si>
    <t>Questions in data collection sheet</t>
  </si>
  <si>
    <t>Audit standards</t>
  </si>
  <si>
    <t>The first letter should be lower case.  No full stop.</t>
  </si>
  <si>
    <t>No full stop.</t>
  </si>
  <si>
    <t>Audit standard</t>
  </si>
  <si>
    <t>(Years)</t>
  </si>
  <si>
    <t>(Yes, No, NA, Exception)</t>
  </si>
  <si>
    <t>(Ethnic group)</t>
  </si>
  <si>
    <t>How to use the clinical audit tool</t>
  </si>
  <si>
    <t>NICE would like to thank the following people who have contributed to the development of this clinical audit tool and have agreed to be acknowledged:</t>
  </si>
  <si>
    <t>Para re guideline recommendation selection</t>
  </si>
  <si>
    <t>Acknowledgements</t>
  </si>
  <si>
    <t>Delete text if there aren't this many</t>
  </si>
  <si>
    <t>The first letter should be upper case.  No full stop.</t>
  </si>
  <si>
    <t>Hide this sheet</t>
  </si>
  <si>
    <t>[Name of individual, Job title, Trust/Organisation]</t>
  </si>
  <si>
    <t>Before the tool is published don't forget to:</t>
  </si>
  <si>
    <t>Check the question numbers in the audit standards sheet match the data collection sheet.</t>
  </si>
  <si>
    <t>Populate the re-audit data sheet and make sure the audit report is picking up the re-audit population.</t>
  </si>
  <si>
    <t>*Exception codes</t>
  </si>
  <si>
    <t>Age:</t>
  </si>
  <si>
    <t>Sex:</t>
  </si>
  <si>
    <t>White</t>
  </si>
  <si>
    <t>Mixed</t>
  </si>
  <si>
    <t>Asian or Asian British</t>
  </si>
  <si>
    <t>Black or black British</t>
  </si>
  <si>
    <t>Other</t>
  </si>
  <si>
    <t>British</t>
  </si>
  <si>
    <t>Irish</t>
  </si>
  <si>
    <t>White and black Caribbean</t>
  </si>
  <si>
    <t>White and black African</t>
  </si>
  <si>
    <t>White and Asian</t>
  </si>
  <si>
    <t>Indian</t>
  </si>
  <si>
    <t>Pakistani</t>
  </si>
  <si>
    <t>Bangladeshi</t>
  </si>
  <si>
    <t>African</t>
  </si>
  <si>
    <t>Question</t>
  </si>
  <si>
    <t>Audit ID:</t>
  </si>
  <si>
    <t>Add additional question for local standard</t>
  </si>
  <si>
    <t>(Male, Female)</t>
  </si>
  <si>
    <r>
      <t xml:space="preserve">NICE has adapted the action plan template produced by the Healthcare Quality Improvement Partnership (HQIP) in their </t>
    </r>
    <r>
      <rPr>
        <u val="single"/>
        <sz val="11"/>
        <color indexed="12"/>
        <rFont val="Arial"/>
        <family val="2"/>
      </rPr>
      <t>template clinical audit report</t>
    </r>
    <r>
      <rPr>
        <sz val="11"/>
        <color indexed="8"/>
        <rFont val="Arial"/>
        <family val="2"/>
      </rPr>
      <t>.</t>
    </r>
  </si>
  <si>
    <t>Short title of the guideline</t>
  </si>
  <si>
    <t>Full title of the guideline</t>
  </si>
  <si>
    <t>Information to help carry out the audit</t>
  </si>
  <si>
    <r>
      <t xml:space="preserve">To ask a question about this clinical audit tool, or to provide feedback to help inform the development of future tools, please email the </t>
    </r>
    <r>
      <rPr>
        <u val="single"/>
        <sz val="11"/>
        <color indexed="12"/>
        <rFont val="Arial"/>
        <family val="2"/>
      </rPr>
      <t>NICE audit team</t>
    </r>
    <r>
      <rPr>
        <sz val="11"/>
        <color indexed="8"/>
        <rFont val="Arial"/>
        <family val="2"/>
      </rPr>
      <t>.</t>
    </r>
  </si>
  <si>
    <t>Providing feedback</t>
  </si>
  <si>
    <t>Data collection sheet</t>
  </si>
  <si>
    <t xml:space="preserve">The clinical audit report provides basic information about the audit and automatically displays the audit results.  
</t>
  </si>
  <si>
    <t xml:space="preserve">If there is more than one audit tool start this paragraph as follows:
NICE has also developed an audit tool for [insert name of other audit tool].  When deciding on the areas of the guideline and recommendations to be included in the audit tools, </t>
  </si>
  <si>
    <t>Check the macro to add a row (Ctrl+Shift+R)</t>
  </si>
  <si>
    <t>Add new row</t>
  </si>
  <si>
    <t xml:space="preserve">Clinical audit report </t>
  </si>
  <si>
    <t>Action plan</t>
  </si>
  <si>
    <t>Re-audit</t>
  </si>
  <si>
    <t>The audit ID should be an anonymous code. Patient identifiable information should never be recorded.</t>
  </si>
  <si>
    <t>Caribbean</t>
  </si>
  <si>
    <r>
      <t xml:space="preserve">Progress
</t>
    </r>
    <r>
      <rPr>
        <sz val="11"/>
        <color indexed="8"/>
        <rFont val="Arial"/>
        <family val="2"/>
      </rPr>
      <t>(Provide examples of actions in progress, changes in practices etc.)</t>
    </r>
  </si>
  <si>
    <t xml:space="preserve">Recommendation number or other evidence base </t>
  </si>
  <si>
    <t xml:space="preserve">• a data collection sheet in which audit data can be entered
• a clinical audit report that provides basic information about the audit and automatically displays the audit results
• an action plan template
• an appendix containing a printable data collection form.
</t>
  </si>
  <si>
    <t>The audit standards include a reference to the recommendation numbers, and any associated NICE quality standard statements and exceptions. Exceptions not explicitly referred to in the recommendations can be added locally, for example patients declining treatment.</t>
  </si>
  <si>
    <t>In 'Actions required', specifically state what needs to be done to achieve the recommendations. Include all updates to the action plan in the 'Comments' section.</t>
  </si>
  <si>
    <t>Use this printable data collection form if you want to complete 1 paper-based data collection form per patient.</t>
  </si>
  <si>
    <t xml:space="preserve">A baseline assessment tool is also available that includes all the recommendations from the guideline. This can help to compare practice with the recommendations and prioritise implementation activity, including clinical audit.  </t>
  </si>
  <si>
    <t>Recommendations should be made and based on the clinical audit results and any other relevant findings identified during the clinical audit project.</t>
  </si>
  <si>
    <t>Implementation of the guidance is the responsibility of local commissioners and/or providers. Commissioners and providers are reminded that it is their responsibility to implement the guidance, in their local context, in light of their duties to have due regard to the need to eliminate unlawful discrimination, advance equality of opportunity and foster good relations. Nothing in the guidance should be interpreted in a way that would be inconsistent with compliance with those duties.</t>
  </si>
  <si>
    <r>
      <t xml:space="preserve">Deadline for action </t>
    </r>
    <r>
      <rPr>
        <sz val="11"/>
        <color indexed="8"/>
        <rFont val="Arial"/>
        <family val="2"/>
      </rPr>
      <t>(dd/mm/yyyy)</t>
    </r>
  </si>
  <si>
    <r>
      <t xml:space="preserve">Change stage 
</t>
    </r>
    <r>
      <rPr>
        <sz val="11"/>
        <color indexed="8"/>
        <rFont val="Arial"/>
        <family val="2"/>
      </rPr>
      <t>(Not yet actioned, action in progress, action completed, Never actioned)</t>
    </r>
  </si>
  <si>
    <t>When making improvements to practice, you may like to use the tools developed by NICE to help implement its guideline on</t>
  </si>
  <si>
    <t>Exceptions*/
NA/Notes</t>
  </si>
  <si>
    <t xml:space="preserve">Check the information and format of the introduction (which is all populated from this sheet).  </t>
  </si>
  <si>
    <t xml:space="preserve">The action plan template can be used to develop and implement an action plan to take forward any recommendations made.  </t>
  </si>
  <si>
    <t xml:space="preserve">Changes to the clinical audit tool can be made locally where desired. The spreadsheet also includes fields for up to 5 local standards to be added to the audit. Once the audit data have been entered, the results for the local standards will be automatically displayed in the clinical audit report. </t>
  </si>
  <si>
    <t>Area of the guideline covered in the audit tool</t>
  </si>
  <si>
    <t>The first letter should be upper case. No full stop</t>
  </si>
  <si>
    <t>No.</t>
  </si>
  <si>
    <t>The first letter should be UPPER case.  No full stop</t>
  </si>
  <si>
    <r>
      <t xml:space="preserve">The first letter should be </t>
    </r>
    <r>
      <rPr>
        <b/>
        <sz val="11"/>
        <color indexed="8"/>
        <rFont val="Calibri"/>
        <family val="2"/>
      </rPr>
      <t>lower</t>
    </r>
    <r>
      <rPr>
        <sz val="11"/>
        <color theme="1"/>
        <rFont val="Calibri"/>
        <family val="2"/>
      </rPr>
      <t xml:space="preserve"> case.  No full stop</t>
    </r>
  </si>
  <si>
    <r>
      <rPr>
        <b/>
        <sz val="11"/>
        <color indexed="8"/>
        <rFont val="Arial"/>
        <family val="2"/>
      </rPr>
      <t>National Institute for Health and Care Excellence</t>
    </r>
    <r>
      <rPr>
        <sz val="11"/>
        <color indexed="8"/>
        <rFont val="Arial"/>
        <family val="2"/>
      </rPr>
      <t xml:space="preserve">
Level 1A, City Tower, Piccadilly Plaza, Manchester M1 4BT; www.nice.org.uk</t>
    </r>
  </si>
  <si>
    <t>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t>
  </si>
  <si>
    <t xml:space="preserve"> </t>
  </si>
  <si>
    <t xml:space="preserve">NICE recommends a target of 100% for all standards. If this is not achievable an interim local target could be set, although 100% should remain the ultimate aim. </t>
  </si>
  <si>
    <t>Pressure ulcers: prevention and management of pressure ulcers</t>
  </si>
  <si>
    <t>Pressure ulcers</t>
  </si>
  <si>
    <t>people aged 18 years or older</t>
  </si>
  <si>
    <t>None</t>
  </si>
  <si>
    <t>Risk assessment</t>
  </si>
  <si>
    <t>Pressure redistributing devices</t>
  </si>
  <si>
    <t>Care planning</t>
  </si>
  <si>
    <t>1.3.1</t>
  </si>
  <si>
    <t>1.1.4</t>
  </si>
  <si>
    <t>The assessment should take into account any pain or discomfort reported by the patient and the skin should be checked for:
• skin integrity in areas of pressure
• colour changes or discoloration 
• variations in heat, firmness and moisture (for example, because of incontinence, oedema, dry or inflamed skin).</t>
  </si>
  <si>
    <t>A change in clinical status may be after surgery, on worsening of an underlying condition or with a change in mobility.</t>
  </si>
  <si>
    <t>Individualised care plans should be developed taking into account:
• the outcome of risk and skin assessment
• the need for additional pressure relief at specific at-risk sites
• their mobility and ability to reposition themselves
• other comorbidities
• patient preference.</t>
  </si>
  <si>
    <t>1.1.2</t>
  </si>
  <si>
    <t>1.1.5</t>
  </si>
  <si>
    <t>1.1.13</t>
  </si>
  <si>
    <t>prevention in adults</t>
  </si>
  <si>
    <t>If the person was assessed as being at high risk, was a skin assessment offered?</t>
  </si>
  <si>
    <t xml:space="preserve">None </t>
  </si>
  <si>
    <t>Other settings could be primary and community care, including people's homes, and emergency departments.</t>
  </si>
  <si>
    <r>
      <t xml:space="preserve">A </t>
    </r>
    <r>
      <rPr>
        <sz val="11"/>
        <rFont val="Calibri"/>
        <family val="2"/>
      </rPr>
      <t>–</t>
    </r>
    <r>
      <rPr>
        <sz val="11"/>
        <rFont val="Arial"/>
        <family val="2"/>
      </rPr>
      <t xml:space="preserve"> Patient declined mattress</t>
    </r>
  </si>
  <si>
    <t>A – Patient declined mattress</t>
  </si>
  <si>
    <t xml:space="preserve">1. People admitted to secondary care or care homes in which NHS care is provided are assessed for pressure ulcer risk.
</t>
  </si>
  <si>
    <t xml:space="preserve">2. People receiving NHS care in all other settings are assessed for pressure ulcer risk if they have a risk factor, for example:
   -significantly limited mobility (for example, people with a spinal cord injury)
   -significant loss of sensation
   -a previous or current pressure ulcer
   -nutritional deficiency
   -the inability to reposition themselves
   -significant cognitive impairment
</t>
  </si>
  <si>
    <t>3. Pressure ulcer risk is reassessed if there is a change in clinical status.</t>
  </si>
  <si>
    <t>4.  A skin assessment is offered to adults assessed as being at high risk of developing a pressure ulcer.</t>
  </si>
  <si>
    <t xml:space="preserve">
Place cursor on this cell to view the risk factors
(Yes, No, NA, Exception)</t>
  </si>
  <si>
    <t>6</t>
  </si>
  <si>
    <t>If the person was in a primary or community care setting and assessed as being at high risk of developing a pressure ulcer, was a high-specification foam mattress used?</t>
  </si>
  <si>
    <t>nurses, medical staff, clinical audit staff, practice managers, service managers and patients/carers</t>
  </si>
  <si>
    <t>If the person was at high risk, did they have an individualised care plan?</t>
  </si>
  <si>
    <r>
      <t xml:space="preserve">Enter the audit data directly in the yellow cells on the data collection sheet. </t>
    </r>
    <r>
      <rPr>
        <sz val="11"/>
        <color indexed="8"/>
        <rFont val="Arial"/>
        <family val="2"/>
      </rPr>
      <t xml:space="preserve">The results are automatically displayed in the clinical audit report.            
Enter demographic information if this information is essential to the project. A table on the right-hand side of the data collection sheet will automatically display the demographic data.
There are 40 rows for patient data which can be increased using right click, Insert and Row.  </t>
    </r>
  </si>
  <si>
    <t>Skin assessment</t>
  </si>
  <si>
    <t>If there was a change in clinical status, was pressure ulcer risk reassessed?</t>
  </si>
  <si>
    <t>If the person was in secondary care, was a high-specification foam mattress used?</t>
  </si>
  <si>
    <t>to help prevent pressure ulcers in adults</t>
  </si>
  <si>
    <t>Re-audit is a key part of the clinical audit cycle, needed to demonstrate that improvement has been achieved and sustained. When re-audit data are entered into the re-audit sheet this will automatically fill in the clinical audit report.</t>
  </si>
  <si>
    <t>A validated scale, such as the Braden scale, Waterlow score or Norton risk-assessment scale, could be used to support clinical judgement.</t>
  </si>
  <si>
    <r>
      <rPr>
        <sz val="11"/>
        <rFont val="Arial"/>
        <family val="2"/>
      </rPr>
      <t xml:space="preserve">Other relevant NICE guidance can be found through </t>
    </r>
    <r>
      <rPr>
        <u val="single"/>
        <sz val="11"/>
        <color indexed="12"/>
        <rFont val="Arial"/>
        <family val="2"/>
      </rPr>
      <t>NICE Pathways</t>
    </r>
    <r>
      <rPr>
        <sz val="11"/>
        <rFont val="Arial"/>
        <family val="2"/>
      </rPr>
      <t>.</t>
    </r>
  </si>
  <si>
    <t>Emma Marcroft, Quality Improvement Facilitator, First Community Health and Care</t>
  </si>
  <si>
    <t>Anne Olaitan, Community Matron, Croydon Community Services</t>
  </si>
  <si>
    <t>Mel Johnson, General Manager - Clinical Governance Support Unit, Calderdale and Huddersfield NHS Foundation Trust</t>
  </si>
  <si>
    <t>Nicola Everitt, Service and Professional Development Lead, Wound Care Team, East Lancashire Hospitals NHS Trust</t>
  </si>
  <si>
    <t>Joanne Waite, Wound Care Team, East Lancashire Hospitals NHS Trust</t>
  </si>
  <si>
    <r>
      <t xml:space="preserve">
</t>
    </r>
    <r>
      <rPr>
        <sz val="11"/>
        <rFont val="Arial"/>
        <family val="2"/>
      </rPr>
      <t>●</t>
    </r>
    <r>
      <rPr>
        <sz val="11"/>
        <rFont val="Calibri"/>
        <family val="2"/>
      </rPr>
      <t xml:space="preserve"> </t>
    </r>
    <r>
      <rPr>
        <sz val="11"/>
        <rFont val="Calibri"/>
        <family val="2"/>
      </rPr>
      <t xml:space="preserve">primary care, such as general practices, health centres and polyclinics
</t>
    </r>
    <r>
      <rPr>
        <sz val="11"/>
        <rFont val="Arial"/>
        <family val="2"/>
      </rPr>
      <t>●</t>
    </r>
    <r>
      <rPr>
        <sz val="11"/>
        <rFont val="Calibri"/>
        <family val="2"/>
      </rPr>
      <t xml:space="preserve"> community care (including people's homes) where NHS healthcare is provided
</t>
    </r>
    <r>
      <rPr>
        <sz val="11"/>
        <rFont val="Arial"/>
        <family val="2"/>
      </rPr>
      <t xml:space="preserve">● </t>
    </r>
    <r>
      <rPr>
        <sz val="11"/>
        <rFont val="Calibri"/>
        <family val="2"/>
      </rPr>
      <t>secondary care settings where NHS healthcare is provided</t>
    </r>
  </si>
  <si>
    <t>(Yes, No, NA, Exception A, Exception)</t>
  </si>
  <si>
    <t>A</t>
  </si>
  <si>
    <t>Repositioning</t>
  </si>
  <si>
    <t>1.1.8</t>
  </si>
  <si>
    <t xml:space="preserve">6. People who are admitted to secondary care have high-specification foam mattresses.
</t>
  </si>
  <si>
    <t xml:space="preserve">7. People who are assessed as being at high risk of developing a pressure ulcer in primary and community care settings are given high-specification foam mattresses.
</t>
  </si>
  <si>
    <t xml:space="preserve">8. Individualised care plans are developed for adults who have been assessed as being at high risk of developing a pressure ulcer.
</t>
  </si>
  <si>
    <t xml:space="preserve">5. People who are at risk of developing a pressure ulcer reposition themselves at least every 6 hours or, if they are unable to reposition themselves, are offered help to do so.
</t>
  </si>
  <si>
    <t>If the person was at risk of developing a pressure ulcer did they reposition themselves every 6 hours or were they offered help?</t>
  </si>
  <si>
    <t>(Repositioned, Offered help, No, NA, Exception)</t>
  </si>
  <si>
    <t>7</t>
  </si>
  <si>
    <t>Is the person in any of the following settings?</t>
  </si>
  <si>
    <t>Was the person assessed for pressure ulcer risk?</t>
  </si>
  <si>
    <t>Did the person have any risk factors?</t>
  </si>
  <si>
    <t>1 and 3</t>
  </si>
  <si>
    <t>2 and 3</t>
  </si>
  <si>
    <t>8</t>
  </si>
  <si>
    <t>Standard met?</t>
  </si>
  <si>
    <t>(Secondary care, A care home in which NHS care is provided, Receiving NHS care in any other setting)</t>
  </si>
  <si>
    <r>
      <t xml:space="preserve">Did the person have any risk factors?
</t>
    </r>
    <r>
      <rPr>
        <sz val="9"/>
        <color indexed="8"/>
        <rFont val="Arial"/>
        <family val="2"/>
      </rPr>
      <t>(Place the cursor over this box to view the risk factors)</t>
    </r>
  </si>
  <si>
    <t>Carrying out this clinical audit can help to meet the NHS Safety Thermometer National CQUIN, which focuses on prevalence of pressure ulcers, falls, new VTEs and urinary tract infections. The NICE guideline on Safe staffing for nursing in adult inpatient wards in acute hospitals (SG1) identifies skin and pressure area care as an activity that affects nursing staff requirements, missed positioning of patients and missed risk assessment of pressure ulcers as nursing red flags, and new or worsened pressure ulcers as safe nursing indicators.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</si>
</sst>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809]dd\ mmmm\ yyyy;@"/>
    <numFmt numFmtId="166" formatCode="[$-809]dd\ mmmm\ yyyy"/>
    <numFmt numFmtId="167" formatCode="&quot;Yes&quot;;&quot;Yes&quot;;&quot;No&quot;"/>
    <numFmt numFmtId="168" formatCode="&quot;True&quot;;&quot;True&quot;;&quot;False&quot;"/>
    <numFmt numFmtId="169" formatCode="&quot;On&quot;;&quot;On&quot;;&quot;Off&quot;"/>
    <numFmt numFmtId="170" formatCode="[$€-2]\ #,##0.00_);[Red]\([$€-2]\ #,##0.00\)"/>
    <numFmt numFmtId="171" formatCode="dd/mm/yyyy;@"/>
  </numFmts>
  <fonts count="73">
    <font>
      <sz val="11"/>
      <color theme="1"/>
      <name val="Calibri"/>
      <family val="2"/>
    </font>
    <font>
      <sz val="11"/>
      <color indexed="8"/>
      <name val="Calibri"/>
      <family val="2"/>
    </font>
    <font>
      <b/>
      <sz val="18"/>
      <color indexed="8"/>
      <name val="Arial"/>
      <family val="2"/>
    </font>
    <font>
      <sz val="11"/>
      <color indexed="8"/>
      <name val="Arial"/>
      <family val="2"/>
    </font>
    <font>
      <sz val="11"/>
      <name val="Arial"/>
      <family val="2"/>
    </font>
    <font>
      <u val="single"/>
      <sz val="11"/>
      <color indexed="12"/>
      <name val="Arial"/>
      <family val="2"/>
    </font>
    <font>
      <b/>
      <sz val="11"/>
      <name val="Arial"/>
      <family val="2"/>
    </font>
    <font>
      <b/>
      <sz val="10"/>
      <name val="Arial"/>
      <family val="2"/>
    </font>
    <font>
      <b/>
      <sz val="11"/>
      <color indexed="8"/>
      <name val="Arial"/>
      <family val="2"/>
    </font>
    <font>
      <sz val="10"/>
      <color indexed="8"/>
      <name val="Arial"/>
      <family val="2"/>
    </font>
    <font>
      <b/>
      <sz val="11"/>
      <color indexed="8"/>
      <name val="Calibri"/>
      <family val="2"/>
    </font>
    <font>
      <sz val="11"/>
      <name val="Calibri"/>
      <family val="2"/>
    </font>
    <font>
      <sz val="9"/>
      <name val="Tahoma"/>
      <family val="2"/>
    </font>
    <font>
      <b/>
      <sz val="9"/>
      <name val="Tahoma"/>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Arial"/>
      <family val="2"/>
    </font>
    <font>
      <b/>
      <sz val="14"/>
      <color indexed="8"/>
      <name val="Arial"/>
      <family val="2"/>
    </font>
    <font>
      <sz val="11"/>
      <color indexed="10"/>
      <name val="Arial"/>
      <family val="2"/>
    </font>
    <font>
      <sz val="14"/>
      <color indexed="8"/>
      <name val="Arial"/>
      <family val="2"/>
    </font>
    <font>
      <b/>
      <sz val="11"/>
      <name val="Calibri"/>
      <family val="2"/>
    </font>
    <font>
      <sz val="12"/>
      <color indexed="8"/>
      <name val="Arial"/>
      <family val="2"/>
    </font>
    <font>
      <b/>
      <sz val="16"/>
      <color indexed="8"/>
      <name val="Arial"/>
      <family val="2"/>
    </font>
    <font>
      <b/>
      <sz val="12"/>
      <color indexed="8"/>
      <name val="Arial"/>
      <family val="2"/>
    </font>
    <font>
      <sz val="12"/>
      <color indexed="8"/>
      <name val="Calibri"/>
      <family val="2"/>
    </font>
    <font>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theme="1"/>
      <name val="Arial"/>
      <family val="2"/>
    </font>
    <font>
      <b/>
      <sz val="14"/>
      <color theme="1"/>
      <name val="Arial"/>
      <family val="2"/>
    </font>
    <font>
      <sz val="11"/>
      <color rgb="FFFF0000"/>
      <name val="Arial"/>
      <family val="2"/>
    </font>
    <font>
      <b/>
      <sz val="11"/>
      <color theme="1"/>
      <name val="Arial"/>
      <family val="2"/>
    </font>
    <font>
      <sz val="14"/>
      <color theme="1"/>
      <name val="Arial"/>
      <family val="2"/>
    </font>
    <font>
      <sz val="10"/>
      <color theme="1"/>
      <name val="Arial"/>
      <family val="2"/>
    </font>
    <font>
      <sz val="12"/>
      <color theme="1"/>
      <name val="Arial"/>
      <family val="2"/>
    </font>
    <font>
      <b/>
      <sz val="18"/>
      <color theme="1"/>
      <name val="Arial"/>
      <family val="2"/>
    </font>
    <font>
      <b/>
      <sz val="16"/>
      <color theme="1"/>
      <name val="Arial"/>
      <family val="2"/>
    </font>
    <font>
      <b/>
      <sz val="12"/>
      <color theme="1"/>
      <name val="Arial"/>
      <family val="2"/>
    </font>
    <font>
      <sz val="12"/>
      <color theme="1"/>
      <name val="Calibri"/>
      <family val="2"/>
    </font>
    <font>
      <sz val="1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
      <patternFill patternType="solid">
        <fgColor rgb="FFFFFF99"/>
        <bgColor indexed="64"/>
      </patternFill>
    </fill>
    <fill>
      <patternFill patternType="solid">
        <fgColor rgb="FFCCC0DA"/>
        <bgColor indexed="64"/>
      </patternFill>
    </fill>
    <fill>
      <patternFill patternType="solid">
        <fgColor theme="7" tint="0.5999600291252136"/>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top style="medium"/>
      <bottom style="medium"/>
    </border>
    <border>
      <left style="medium">
        <color theme="1"/>
      </left>
      <right style="medium">
        <color theme="1"/>
      </right>
      <top style="medium">
        <color theme="1"/>
      </top>
      <bottom style="medium">
        <color theme="1"/>
      </bottom>
    </border>
    <border>
      <left style="medium"/>
      <right style="medium"/>
      <top style="medium"/>
      <bottom>
        <color indexed="63"/>
      </bottom>
    </border>
    <border>
      <left style="medium"/>
      <right style="medium"/>
      <top>
        <color indexed="63"/>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right style="medium"/>
      <top/>
      <bottom/>
    </border>
    <border>
      <left/>
      <right style="medium">
        <color theme="1"/>
      </right>
      <top>
        <color indexed="63"/>
      </top>
      <bottom/>
    </border>
    <border>
      <left style="medium"/>
      <right>
        <color indexed="63"/>
      </right>
      <top>
        <color indexed="63"/>
      </top>
      <bottom style="medium"/>
    </border>
    <border>
      <left style="medium">
        <color theme="1"/>
      </left>
      <right style="medium">
        <color theme="1"/>
      </right>
      <top style="medium">
        <color theme="1"/>
      </top>
      <bottom/>
    </border>
    <border>
      <left style="medium"/>
      <right style="medium">
        <color theme="1"/>
      </right>
      <top style="medium"/>
      <bottom>
        <color indexed="63"/>
      </bottom>
    </border>
    <border>
      <left style="medium"/>
      <right style="medium"/>
      <top>
        <color indexed="63"/>
      </top>
      <bottom>
        <color indexed="63"/>
      </bottom>
    </border>
    <border>
      <left/>
      <right/>
      <top style="medium"/>
      <bottom style="medium"/>
    </border>
    <border>
      <left/>
      <right style="medium"/>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35">
    <xf numFmtId="0" fontId="0" fillId="0" borderId="0" xfId="0" applyFont="1" applyAlignment="1">
      <alignment/>
    </xf>
    <xf numFmtId="0" fontId="59" fillId="0" borderId="0" xfId="0" applyFont="1" applyFill="1" applyAlignment="1" applyProtection="1">
      <alignment/>
      <protection locked="0"/>
    </xf>
    <xf numFmtId="0" fontId="59" fillId="0" borderId="0" xfId="0" applyFont="1" applyAlignment="1" applyProtection="1">
      <alignment/>
      <protection locked="0"/>
    </xf>
    <xf numFmtId="0" fontId="60" fillId="0" borderId="10" xfId="0" applyFont="1" applyBorder="1" applyAlignment="1" applyProtection="1">
      <alignment/>
      <protection locked="0"/>
    </xf>
    <xf numFmtId="0" fontId="59" fillId="0" borderId="0" xfId="0" applyFont="1" applyBorder="1" applyAlignment="1" applyProtection="1">
      <alignment/>
      <protection locked="0"/>
    </xf>
    <xf numFmtId="9" fontId="60" fillId="0" borderId="10" xfId="0" applyNumberFormat="1"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wrapText="1"/>
      <protection locked="0"/>
    </xf>
    <xf numFmtId="0" fontId="59" fillId="0" borderId="0" xfId="0" applyFont="1" applyBorder="1" applyAlignment="1" applyProtection="1">
      <alignment wrapText="1"/>
      <protection locked="0"/>
    </xf>
    <xf numFmtId="0" fontId="61" fillId="0" borderId="0" xfId="0" applyFont="1" applyBorder="1" applyAlignment="1" applyProtection="1">
      <alignment/>
      <protection locked="0"/>
    </xf>
    <xf numFmtId="0" fontId="59" fillId="0" borderId="0" xfId="0" applyFont="1" applyBorder="1" applyAlignment="1" applyProtection="1">
      <alignment vertical="top"/>
      <protection locked="0"/>
    </xf>
    <xf numFmtId="0" fontId="62" fillId="0" borderId="0" xfId="0" applyFont="1" applyBorder="1" applyAlignment="1" applyProtection="1">
      <alignment vertical="top" wrapText="1"/>
      <protection locked="0"/>
    </xf>
    <xf numFmtId="0" fontId="59" fillId="0" borderId="0" xfId="0" applyFont="1" applyBorder="1" applyAlignment="1" applyProtection="1">
      <alignment vertical="top" wrapText="1"/>
      <protection locked="0"/>
    </xf>
    <xf numFmtId="0" fontId="59" fillId="0" borderId="0" xfId="0" applyFont="1" applyAlignment="1" applyProtection="1">
      <alignment horizontal="right"/>
      <protection locked="0"/>
    </xf>
    <xf numFmtId="0" fontId="63" fillId="33" borderId="10" xfId="0" applyFont="1" applyFill="1" applyBorder="1" applyAlignment="1" applyProtection="1">
      <alignment vertical="top" wrapText="1"/>
      <protection locked="0"/>
    </xf>
    <xf numFmtId="0" fontId="63" fillId="33" borderId="11" xfId="0" applyFont="1" applyFill="1" applyBorder="1" applyAlignment="1" applyProtection="1">
      <alignment vertical="top"/>
      <protection locked="0"/>
    </xf>
    <xf numFmtId="0" fontId="63" fillId="33" borderId="12" xfId="0" applyFont="1" applyFill="1" applyBorder="1" applyAlignment="1" applyProtection="1">
      <alignment vertical="top" wrapText="1"/>
      <protection locked="0"/>
    </xf>
    <xf numFmtId="0" fontId="63" fillId="33" borderId="11" xfId="0" applyFont="1" applyFill="1" applyBorder="1" applyAlignment="1" applyProtection="1">
      <alignment vertical="top" wrapText="1"/>
      <protection locked="0"/>
    </xf>
    <xf numFmtId="0" fontId="59" fillId="0" borderId="10" xfId="0" applyFont="1" applyBorder="1" applyAlignment="1" applyProtection="1">
      <alignment vertical="top" wrapText="1"/>
      <protection/>
    </xf>
    <xf numFmtId="0" fontId="59" fillId="34" borderId="10" xfId="0" applyFont="1" applyFill="1" applyBorder="1" applyAlignment="1" applyProtection="1">
      <alignment vertical="top" wrapText="1"/>
      <protection locked="0"/>
    </xf>
    <xf numFmtId="0" fontId="59" fillId="0" borderId="13" xfId="0" applyFont="1" applyBorder="1" applyAlignment="1" applyProtection="1">
      <alignment vertical="top" wrapText="1"/>
      <protection/>
    </xf>
    <xf numFmtId="0" fontId="59" fillId="0" borderId="14" xfId="0" applyFont="1" applyBorder="1" applyAlignment="1" applyProtection="1">
      <alignment vertical="top" wrapText="1"/>
      <protection/>
    </xf>
    <xf numFmtId="0" fontId="4" fillId="0" borderId="10" xfId="0" applyFont="1" applyBorder="1" applyAlignment="1" applyProtection="1">
      <alignment vertical="top" wrapText="1"/>
      <protection/>
    </xf>
    <xf numFmtId="0" fontId="63" fillId="33" borderId="10" xfId="0" applyFont="1" applyFill="1" applyBorder="1" applyAlignment="1" applyProtection="1">
      <alignment horizontal="left" vertical="top" wrapText="1"/>
      <protection/>
    </xf>
    <xf numFmtId="0" fontId="63" fillId="33" borderId="13" xfId="0" applyFont="1" applyFill="1" applyBorder="1" applyAlignment="1" applyProtection="1">
      <alignment horizontal="left" vertical="top" wrapText="1"/>
      <protection/>
    </xf>
    <xf numFmtId="0" fontId="64" fillId="0" borderId="0" xfId="0" applyFont="1" applyBorder="1" applyAlignment="1" applyProtection="1">
      <alignment/>
      <protection locked="0"/>
    </xf>
    <xf numFmtId="0" fontId="59" fillId="34" borderId="10" xfId="0" applyFont="1" applyFill="1" applyBorder="1" applyAlignment="1" applyProtection="1">
      <alignment horizontal="left" vertical="top" wrapText="1"/>
      <protection locked="0"/>
    </xf>
    <xf numFmtId="0" fontId="59" fillId="34" borderId="10" xfId="0" applyFont="1" applyFill="1" applyBorder="1" applyAlignment="1" applyProtection="1">
      <alignment horizontal="center" vertical="top" wrapText="1"/>
      <protection locked="0"/>
    </xf>
    <xf numFmtId="14" fontId="59" fillId="34" borderId="10" xfId="0" applyNumberFormat="1" applyFont="1" applyFill="1" applyBorder="1" applyAlignment="1" applyProtection="1">
      <alignment horizontal="center" vertical="top" wrapText="1"/>
      <protection locked="0"/>
    </xf>
    <xf numFmtId="0" fontId="0" fillId="0" borderId="0" xfId="0" applyAlignment="1">
      <alignment/>
    </xf>
    <xf numFmtId="0" fontId="59" fillId="0" borderId="0" xfId="0" applyFont="1" applyAlignment="1">
      <alignment/>
    </xf>
    <xf numFmtId="0" fontId="58" fillId="0" borderId="0" xfId="0" applyFont="1" applyAlignment="1">
      <alignment wrapText="1"/>
    </xf>
    <xf numFmtId="0" fontId="63" fillId="0" borderId="0" xfId="0" applyFont="1" applyAlignment="1" applyProtection="1">
      <alignment horizontal="right"/>
      <protection locked="0"/>
    </xf>
    <xf numFmtId="0" fontId="63" fillId="0" borderId="0" xfId="0" applyFont="1" applyAlignment="1" applyProtection="1">
      <alignment horizontal="left"/>
      <protection/>
    </xf>
    <xf numFmtId="0" fontId="4" fillId="0" borderId="10" xfId="0" applyFont="1" applyBorder="1" applyAlignment="1" applyProtection="1">
      <alignment horizontal="left" vertical="top" wrapText="1"/>
      <protection/>
    </xf>
    <xf numFmtId="0" fontId="4" fillId="0" borderId="10" xfId="0" applyFont="1" applyBorder="1" applyAlignment="1" applyProtection="1">
      <alignment vertical="top" wrapText="1"/>
      <protection locked="0"/>
    </xf>
    <xf numFmtId="0" fontId="6" fillId="0" borderId="0" xfId="0" applyFont="1" applyAlignment="1" applyProtection="1">
      <alignment horizontal="left"/>
      <protection/>
    </xf>
    <xf numFmtId="9" fontId="4" fillId="0" borderId="10" xfId="0" applyNumberFormat="1" applyFont="1" applyBorder="1" applyAlignment="1" applyProtection="1" quotePrefix="1">
      <alignment horizontal="center" vertical="center" wrapText="1"/>
      <protection/>
    </xf>
    <xf numFmtId="9" fontId="4" fillId="0" borderId="10" xfId="0" applyNumberFormat="1" applyFont="1" applyBorder="1" applyAlignment="1" applyProtection="1">
      <alignment horizontal="center" vertical="center" wrapText="1"/>
      <protection/>
    </xf>
    <xf numFmtId="0" fontId="11" fillId="0" borderId="0" xfId="0" applyFont="1" applyAlignment="1">
      <alignment wrapText="1"/>
    </xf>
    <xf numFmtId="0" fontId="65" fillId="0" borderId="0" xfId="0" applyFont="1" applyBorder="1" applyAlignment="1" applyProtection="1">
      <alignment/>
      <protection locked="0"/>
    </xf>
    <xf numFmtId="0" fontId="60" fillId="2" borderId="12" xfId="0" applyFont="1" applyFill="1" applyBorder="1" applyAlignment="1" applyProtection="1">
      <alignment horizontal="center"/>
      <protection locked="0"/>
    </xf>
    <xf numFmtId="0" fontId="65" fillId="0" borderId="0" xfId="0" applyFont="1" applyAlignment="1" applyProtection="1">
      <alignment/>
      <protection locked="0"/>
    </xf>
    <xf numFmtId="0" fontId="65" fillId="34" borderId="10" xfId="0" applyFont="1" applyFill="1" applyBorder="1" applyAlignment="1" applyProtection="1">
      <alignment/>
      <protection locked="0"/>
    </xf>
    <xf numFmtId="0" fontId="60" fillId="0" borderId="0" xfId="0" applyFont="1" applyAlignment="1" applyProtection="1">
      <alignment/>
      <protection locked="0"/>
    </xf>
    <xf numFmtId="0" fontId="60" fillId="0" borderId="0" xfId="0" applyFont="1" applyAlignment="1" applyProtection="1">
      <alignment horizontal="center"/>
      <protection locked="0"/>
    </xf>
    <xf numFmtId="0" fontId="65" fillId="0" borderId="0" xfId="0" applyFont="1" applyAlignment="1" applyProtection="1">
      <alignment horizontal="center"/>
      <protection locked="0"/>
    </xf>
    <xf numFmtId="0" fontId="65" fillId="0" borderId="15" xfId="0" applyFont="1" applyBorder="1" applyAlignment="1" applyProtection="1">
      <alignment horizontal="right"/>
      <protection locked="0"/>
    </xf>
    <xf numFmtId="0" fontId="65" fillId="0" borderId="16" xfId="0" applyFont="1" applyBorder="1" applyAlignment="1" applyProtection="1">
      <alignment/>
      <protection locked="0"/>
    </xf>
    <xf numFmtId="0" fontId="65" fillId="0" borderId="17" xfId="0" applyFont="1" applyBorder="1" applyAlignment="1" applyProtection="1">
      <alignment/>
      <protection locked="0"/>
    </xf>
    <xf numFmtId="0" fontId="65" fillId="0" borderId="18" xfId="0" applyFont="1" applyBorder="1" applyAlignment="1" applyProtection="1">
      <alignment horizontal="right"/>
      <protection locked="0"/>
    </xf>
    <xf numFmtId="0" fontId="65" fillId="0" borderId="19" xfId="0" applyFont="1" applyBorder="1" applyAlignment="1" applyProtection="1">
      <alignment/>
      <protection locked="0"/>
    </xf>
    <xf numFmtId="9" fontId="65" fillId="0" borderId="18" xfId="0" applyNumberFormat="1" applyFont="1" applyBorder="1" applyAlignment="1" applyProtection="1">
      <alignment horizontal="right"/>
      <protection locked="0"/>
    </xf>
    <xf numFmtId="9" fontId="65" fillId="0" borderId="0" xfId="0" applyNumberFormat="1" applyFont="1" applyBorder="1" applyAlignment="1" applyProtection="1">
      <alignment/>
      <protection locked="0"/>
    </xf>
    <xf numFmtId="9" fontId="65" fillId="0" borderId="19" xfId="0" applyNumberFormat="1" applyFont="1" applyBorder="1" applyAlignment="1" applyProtection="1">
      <alignment/>
      <protection locked="0"/>
    </xf>
    <xf numFmtId="9" fontId="65" fillId="0" borderId="0" xfId="0" applyNumberFormat="1" applyFont="1" applyAlignment="1" applyProtection="1">
      <alignment/>
      <protection locked="0"/>
    </xf>
    <xf numFmtId="0" fontId="65" fillId="0" borderId="0" xfId="0" applyFont="1" applyAlignment="1" applyProtection="1">
      <alignment horizontal="right"/>
      <protection locked="0"/>
    </xf>
    <xf numFmtId="0" fontId="60" fillId="0" borderId="0" xfId="0" applyFont="1" applyBorder="1" applyAlignment="1" applyProtection="1">
      <alignment/>
      <protection locked="0"/>
    </xf>
    <xf numFmtId="0" fontId="60" fillId="0" borderId="0" xfId="0" applyFont="1" applyBorder="1" applyAlignment="1" applyProtection="1">
      <alignment horizontal="right"/>
      <protection locked="0"/>
    </xf>
    <xf numFmtId="0" fontId="60" fillId="0" borderId="20" xfId="0" applyFont="1" applyBorder="1" applyAlignment="1" applyProtection="1">
      <alignment/>
      <protection locked="0"/>
    </xf>
    <xf numFmtId="0" fontId="59" fillId="0" borderId="0" xfId="0" applyFont="1" applyAlignment="1">
      <alignment wrapText="1"/>
    </xf>
    <xf numFmtId="0" fontId="0" fillId="0" borderId="0" xfId="0" applyAlignment="1">
      <alignment/>
    </xf>
    <xf numFmtId="0" fontId="60" fillId="35" borderId="14" xfId="0" applyFont="1" applyFill="1" applyBorder="1" applyAlignment="1" applyProtection="1">
      <alignment horizontal="left"/>
      <protection locked="0"/>
    </xf>
    <xf numFmtId="0" fontId="60" fillId="35" borderId="21" xfId="0" applyFont="1" applyFill="1" applyBorder="1" applyAlignment="1" applyProtection="1">
      <alignment horizontal="left"/>
      <protection locked="0"/>
    </xf>
    <xf numFmtId="0" fontId="60" fillId="34" borderId="22" xfId="0" applyFont="1" applyFill="1" applyBorder="1" applyAlignment="1" applyProtection="1">
      <alignment wrapText="1"/>
      <protection locked="0"/>
    </xf>
    <xf numFmtId="0" fontId="7" fillId="36" borderId="13" xfId="0" applyFont="1" applyFill="1" applyBorder="1" applyAlignment="1" applyProtection="1">
      <alignment horizontal="left"/>
      <protection locked="0"/>
    </xf>
    <xf numFmtId="0" fontId="60" fillId="36" borderId="23" xfId="0" applyFont="1" applyFill="1" applyBorder="1" applyAlignment="1" applyProtection="1">
      <alignment horizontal="left"/>
      <protection locked="0"/>
    </xf>
    <xf numFmtId="0" fontId="60" fillId="36" borderId="13" xfId="0" applyFont="1" applyFill="1" applyBorder="1" applyAlignment="1" applyProtection="1">
      <alignment horizontal="left" wrapText="1"/>
      <protection locked="0"/>
    </xf>
    <xf numFmtId="0" fontId="60" fillId="36" borderId="13" xfId="0" applyFont="1" applyFill="1" applyBorder="1" applyAlignment="1" applyProtection="1">
      <alignment/>
      <protection locked="0"/>
    </xf>
    <xf numFmtId="0" fontId="0" fillId="0" borderId="0" xfId="0" applyAlignment="1">
      <alignment horizontal="left" vertical="top" wrapText="1"/>
    </xf>
    <xf numFmtId="0" fontId="0" fillId="0" borderId="0" xfId="0" applyAlignment="1">
      <alignment/>
    </xf>
    <xf numFmtId="0" fontId="59" fillId="0" borderId="0" xfId="0" applyFont="1" applyAlignment="1">
      <alignment/>
    </xf>
    <xf numFmtId="0" fontId="60" fillId="2" borderId="14" xfId="0" applyFont="1" applyFill="1" applyBorder="1" applyAlignment="1" applyProtection="1">
      <alignment wrapText="1"/>
      <protection locked="0"/>
    </xf>
    <xf numFmtId="0" fontId="57" fillId="0" borderId="0" xfId="0" applyFont="1" applyAlignment="1">
      <alignment horizontal="left" vertical="top"/>
    </xf>
    <xf numFmtId="0" fontId="0" fillId="0" borderId="0" xfId="0" applyAlignment="1">
      <alignment horizontal="left" vertical="top"/>
    </xf>
    <xf numFmtId="0" fontId="11" fillId="0" borderId="0" xfId="0" applyFont="1" applyAlignment="1">
      <alignment horizontal="left" vertical="top" wrapText="1"/>
    </xf>
    <xf numFmtId="0" fontId="35" fillId="0" borderId="13" xfId="0" applyFont="1" applyBorder="1" applyAlignment="1">
      <alignment wrapText="1"/>
    </xf>
    <xf numFmtId="0" fontId="11" fillId="0" borderId="24" xfId="0" applyFont="1" applyBorder="1" applyAlignment="1">
      <alignment wrapText="1"/>
    </xf>
    <xf numFmtId="0" fontId="11" fillId="0" borderId="14" xfId="0" applyFont="1" applyBorder="1" applyAlignment="1">
      <alignment wrapText="1"/>
    </xf>
    <xf numFmtId="0" fontId="0" fillId="0" borderId="0" xfId="0" applyAlignment="1">
      <alignment/>
    </xf>
    <xf numFmtId="0" fontId="60" fillId="2" borderId="22" xfId="0" applyFont="1" applyFill="1" applyBorder="1" applyAlignment="1" applyProtection="1">
      <alignment wrapText="1"/>
      <protection locked="0"/>
    </xf>
    <xf numFmtId="0" fontId="59" fillId="0" borderId="10" xfId="0" applyFont="1" applyBorder="1" applyAlignment="1">
      <alignment wrapText="1"/>
    </xf>
    <xf numFmtId="0" fontId="59" fillId="0" borderId="0" xfId="0" applyFont="1" applyBorder="1" applyAlignment="1">
      <alignment wrapText="1"/>
    </xf>
    <xf numFmtId="0" fontId="59" fillId="0" borderId="0" xfId="0" applyFont="1" applyAlignment="1">
      <alignment wrapText="1"/>
    </xf>
    <xf numFmtId="0" fontId="0" fillId="0" borderId="0" xfId="0" applyAlignment="1">
      <alignment horizontal="left" vertical="top" wrapText="1"/>
    </xf>
    <xf numFmtId="0" fontId="59" fillId="0" borderId="0" xfId="0" applyFont="1" applyAlignment="1">
      <alignment/>
    </xf>
    <xf numFmtId="0" fontId="59" fillId="34" borderId="11" xfId="0" applyFont="1" applyFill="1" applyBorder="1" applyAlignment="1" applyProtection="1">
      <alignment horizontal="left" vertical="top" wrapText="1"/>
      <protection locked="0"/>
    </xf>
    <xf numFmtId="0" fontId="59" fillId="0" borderId="10" xfId="0" applyFont="1" applyBorder="1" applyAlignment="1">
      <alignment horizontal="left" vertical="top" wrapText="1"/>
    </xf>
    <xf numFmtId="0" fontId="65" fillId="34" borderId="10" xfId="0" applyFont="1" applyFill="1" applyBorder="1" applyAlignment="1" applyProtection="1">
      <alignment horizontal="left" vertical="center"/>
      <protection locked="0"/>
    </xf>
    <xf numFmtId="0" fontId="65" fillId="11" borderId="10" xfId="0" applyFont="1" applyFill="1" applyBorder="1" applyAlignment="1" applyProtection="1">
      <alignment vertical="center"/>
      <protection locked="0"/>
    </xf>
    <xf numFmtId="0" fontId="65" fillId="35" borderId="10" xfId="0" applyFont="1" applyFill="1" applyBorder="1" applyAlignment="1" applyProtection="1">
      <alignment vertical="center"/>
      <protection locked="0"/>
    </xf>
    <xf numFmtId="0" fontId="65" fillId="0" borderId="10" xfId="0" applyFont="1" applyBorder="1" applyAlignment="1" applyProtection="1">
      <alignment horizontal="center" vertical="center"/>
      <protection locked="0"/>
    </xf>
    <xf numFmtId="9" fontId="65" fillId="0" borderId="10" xfId="0" applyNumberFormat="1" applyFont="1" applyBorder="1" applyAlignment="1" applyProtection="1">
      <alignment horizontal="center" vertical="center"/>
      <protection locked="0"/>
    </xf>
    <xf numFmtId="0" fontId="65" fillId="0" borderId="0" xfId="0" applyFont="1" applyAlignment="1" applyProtection="1">
      <alignment horizontal="center" vertical="center"/>
      <protection locked="0"/>
    </xf>
    <xf numFmtId="0" fontId="65" fillId="2" borderId="11" xfId="0" applyFont="1" applyFill="1" applyBorder="1" applyAlignment="1" applyProtection="1">
      <alignment horizontal="left" vertical="center"/>
      <protection locked="0"/>
    </xf>
    <xf numFmtId="0" fontId="60" fillId="0" borderId="0" xfId="0" applyFont="1" applyAlignment="1" applyProtection="1">
      <alignment horizontal="left" vertical="center"/>
      <protection locked="0"/>
    </xf>
    <xf numFmtId="0" fontId="65" fillId="33" borderId="10" xfId="0" applyFont="1" applyFill="1" applyBorder="1" applyAlignment="1" applyProtection="1">
      <alignment horizontal="left" vertical="center"/>
      <protection locked="0"/>
    </xf>
    <xf numFmtId="0" fontId="65" fillId="2" borderId="10" xfId="0" applyFont="1" applyFill="1" applyBorder="1" applyAlignment="1" applyProtection="1">
      <alignment horizontal="left" vertical="center"/>
      <protection locked="0"/>
    </xf>
    <xf numFmtId="0" fontId="65" fillId="0" borderId="25" xfId="0" applyFont="1" applyBorder="1" applyAlignment="1" applyProtection="1">
      <alignment horizontal="left" vertical="center"/>
      <protection locked="0"/>
    </xf>
    <xf numFmtId="0" fontId="65" fillId="0" borderId="10" xfId="0" applyFont="1" applyBorder="1" applyAlignment="1" applyProtection="1">
      <alignment horizontal="center" vertical="center"/>
      <protection/>
    </xf>
    <xf numFmtId="0" fontId="66" fillId="0" borderId="0" xfId="0" applyFont="1" applyAlignment="1" applyProtection="1">
      <alignment/>
      <protection locked="0"/>
    </xf>
    <xf numFmtId="0" fontId="63" fillId="0" borderId="10" xfId="0" applyFont="1" applyBorder="1" applyAlignment="1">
      <alignment horizontal="center"/>
    </xf>
    <xf numFmtId="0" fontId="59" fillId="0" borderId="10" xfId="0" applyFont="1" applyBorder="1" applyAlignment="1">
      <alignment horizontal="left" vertical="top"/>
    </xf>
    <xf numFmtId="0" fontId="0" fillId="0" borderId="0" xfId="0" applyFont="1" applyAlignment="1">
      <alignment/>
    </xf>
    <xf numFmtId="0" fontId="0" fillId="0" borderId="0" xfId="0" applyFont="1" applyAlignment="1" applyProtection="1">
      <alignment/>
      <protection locked="0"/>
    </xf>
    <xf numFmtId="0" fontId="63" fillId="0" borderId="0" xfId="0" applyFont="1" applyFill="1" applyBorder="1" applyAlignment="1">
      <alignment horizontal="left"/>
    </xf>
    <xf numFmtId="0" fontId="0" fillId="0" borderId="0" xfId="0" applyAlignment="1">
      <alignment/>
    </xf>
    <xf numFmtId="0" fontId="59" fillId="0" borderId="0" xfId="0" applyFont="1" applyAlignment="1">
      <alignment/>
    </xf>
    <xf numFmtId="0" fontId="63" fillId="33" borderId="10" xfId="0" applyFont="1" applyFill="1" applyBorder="1" applyAlignment="1" applyProtection="1">
      <alignment horizontal="left"/>
      <protection/>
    </xf>
    <xf numFmtId="0" fontId="63" fillId="33" borderId="10" xfId="0" applyFont="1" applyFill="1" applyBorder="1" applyAlignment="1" applyProtection="1">
      <alignment horizontal="left" wrapText="1"/>
      <protection/>
    </xf>
    <xf numFmtId="0" fontId="59" fillId="0" borderId="0" xfId="0" applyFont="1" applyAlignment="1">
      <alignment/>
    </xf>
    <xf numFmtId="0" fontId="59" fillId="0" borderId="0" xfId="0" applyFont="1" applyAlignment="1" applyProtection="1">
      <alignment vertical="top" wrapText="1"/>
      <protection/>
    </xf>
    <xf numFmtId="0" fontId="0" fillId="0" borderId="0" xfId="0" applyAlignment="1" applyProtection="1">
      <alignment vertical="top" wrapText="1"/>
      <protection/>
    </xf>
    <xf numFmtId="0" fontId="60" fillId="36" borderId="14" xfId="0" applyFont="1" applyFill="1" applyBorder="1" applyAlignment="1" applyProtection="1">
      <alignment/>
      <protection locked="0"/>
    </xf>
    <xf numFmtId="0" fontId="60" fillId="0" borderId="0" xfId="0" applyFont="1" applyAlignment="1" applyProtection="1">
      <alignment/>
      <protection locked="0"/>
    </xf>
    <xf numFmtId="0" fontId="60" fillId="34" borderId="14" xfId="0" applyFont="1" applyFill="1" applyBorder="1" applyAlignment="1" applyProtection="1">
      <alignment wrapText="1"/>
      <protection locked="0"/>
    </xf>
    <xf numFmtId="0" fontId="67" fillId="0" borderId="0" xfId="0" applyFont="1" applyFill="1" applyBorder="1" applyAlignment="1" applyProtection="1">
      <alignment/>
      <protection locked="0"/>
    </xf>
    <xf numFmtId="0" fontId="68" fillId="0" borderId="0" xfId="0" applyFont="1" applyFill="1" applyBorder="1" applyAlignment="1" applyProtection="1">
      <alignment/>
      <protection locked="0"/>
    </xf>
    <xf numFmtId="49" fontId="4" fillId="0" borderId="10" xfId="0" applyNumberFormat="1" applyFont="1" applyBorder="1" applyAlignment="1" applyProtection="1">
      <alignment horizontal="left" vertical="top" wrapText="1"/>
      <protection/>
    </xf>
    <xf numFmtId="0" fontId="6" fillId="0" borderId="10" xfId="0" applyFont="1" applyBorder="1" applyAlignment="1" applyProtection="1">
      <alignment vertical="top" wrapText="1"/>
      <protection locked="0"/>
    </xf>
    <xf numFmtId="0" fontId="63" fillId="33" borderId="26" xfId="0" applyFont="1" applyFill="1" applyBorder="1" applyAlignment="1" applyProtection="1">
      <alignment horizontal="left" wrapText="1"/>
      <protection/>
    </xf>
    <xf numFmtId="0" fontId="63" fillId="33" borderId="11" xfId="0" applyFont="1" applyFill="1" applyBorder="1" applyAlignment="1" applyProtection="1">
      <alignment horizontal="left"/>
      <protection/>
    </xf>
    <xf numFmtId="0" fontId="63" fillId="33" borderId="25" xfId="0" applyFont="1" applyFill="1" applyBorder="1" applyAlignment="1" applyProtection="1">
      <alignment horizontal="left" wrapText="1"/>
      <protection/>
    </xf>
    <xf numFmtId="0" fontId="63" fillId="33" borderId="25" xfId="0" applyFont="1" applyFill="1" applyBorder="1" applyAlignment="1" applyProtection="1">
      <alignment horizontal="left"/>
      <protection/>
    </xf>
    <xf numFmtId="0" fontId="60" fillId="34" borderId="12" xfId="0" applyFont="1" applyFill="1" applyBorder="1" applyAlignment="1" applyProtection="1">
      <alignment horizontal="center"/>
      <protection locked="0"/>
    </xf>
    <xf numFmtId="0" fontId="63" fillId="2" borderId="11" xfId="0" applyFont="1" applyFill="1" applyBorder="1" applyAlignment="1" applyProtection="1">
      <alignment/>
      <protection locked="0"/>
    </xf>
    <xf numFmtId="0" fontId="0" fillId="2" borderId="25" xfId="0" applyFill="1" applyBorder="1" applyAlignment="1">
      <alignment/>
    </xf>
    <xf numFmtId="0" fontId="63" fillId="2" borderId="25" xfId="0" applyFont="1" applyFill="1" applyBorder="1" applyAlignment="1" applyProtection="1">
      <alignment/>
      <protection locked="0"/>
    </xf>
    <xf numFmtId="0" fontId="0" fillId="2" borderId="26" xfId="0" applyFill="1" applyBorder="1" applyAlignment="1">
      <alignment/>
    </xf>
    <xf numFmtId="9" fontId="4" fillId="2" borderId="25" xfId="0" applyNumberFormat="1" applyFont="1" applyFill="1" applyBorder="1" applyAlignment="1" applyProtection="1" quotePrefix="1">
      <alignment horizontal="center" vertical="center" wrapText="1"/>
      <protection/>
    </xf>
    <xf numFmtId="0" fontId="4" fillId="2" borderId="25" xfId="0" applyFont="1" applyFill="1" applyBorder="1" applyAlignment="1" applyProtection="1">
      <alignment horizontal="center" vertical="center" wrapText="1"/>
      <protection/>
    </xf>
    <xf numFmtId="9" fontId="4" fillId="2" borderId="25" xfId="0" applyNumberFormat="1" applyFont="1" applyFill="1" applyBorder="1" applyAlignment="1" applyProtection="1">
      <alignment horizontal="center" vertical="center" wrapText="1"/>
      <protection/>
    </xf>
    <xf numFmtId="0" fontId="4" fillId="2" borderId="26" xfId="0" applyFont="1" applyFill="1" applyBorder="1" applyAlignment="1" applyProtection="1">
      <alignment horizontal="center" vertical="center" wrapText="1"/>
      <protection/>
    </xf>
    <xf numFmtId="0" fontId="59" fillId="2" borderId="25" xfId="0" applyFont="1" applyFill="1" applyBorder="1" applyAlignment="1" applyProtection="1">
      <alignment/>
      <protection locked="0"/>
    </xf>
    <xf numFmtId="0" fontId="59" fillId="2" borderId="26" xfId="0" applyFont="1" applyFill="1" applyBorder="1" applyAlignment="1" applyProtection="1">
      <alignment/>
      <protection locked="0"/>
    </xf>
    <xf numFmtId="0" fontId="59" fillId="0" borderId="0" xfId="0" applyFont="1" applyBorder="1" applyAlignment="1" applyProtection="1">
      <alignment vertical="top" wrapText="1"/>
      <protection locked="0"/>
    </xf>
    <xf numFmtId="0" fontId="0" fillId="0" borderId="0" xfId="0" applyAlignment="1">
      <alignment vertical="top" wrapText="1"/>
    </xf>
    <xf numFmtId="0" fontId="0"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60" fillId="37" borderId="12" xfId="0" applyFont="1" applyFill="1" applyBorder="1" applyAlignment="1" applyProtection="1">
      <alignment horizontal="center"/>
      <protection locked="0"/>
    </xf>
    <xf numFmtId="0" fontId="60" fillId="37" borderId="22" xfId="0" applyFont="1" applyFill="1" applyBorder="1" applyAlignment="1" applyProtection="1">
      <alignment wrapText="1"/>
      <protection locked="0"/>
    </xf>
    <xf numFmtId="0" fontId="60" fillId="37" borderId="14" xfId="0" applyFont="1" applyFill="1" applyBorder="1" applyAlignment="1" applyProtection="1">
      <alignment wrapText="1"/>
      <protection locked="0"/>
    </xf>
    <xf numFmtId="0" fontId="63" fillId="0" borderId="11" xfId="0" applyFont="1" applyBorder="1" applyAlignment="1">
      <alignment horizontal="center"/>
    </xf>
    <xf numFmtId="0" fontId="0" fillId="0" borderId="26" xfId="0" applyFont="1" applyBorder="1" applyAlignment="1">
      <alignment horizontal="center"/>
    </xf>
    <xf numFmtId="0" fontId="63" fillId="0" borderId="25" xfId="0" applyFont="1" applyBorder="1" applyAlignment="1">
      <alignment horizontal="center"/>
    </xf>
    <xf numFmtId="0" fontId="57" fillId="0" borderId="26" xfId="0" applyFont="1" applyBorder="1" applyAlignment="1">
      <alignment horizontal="center"/>
    </xf>
    <xf numFmtId="9" fontId="4" fillId="0" borderId="25" xfId="0" applyNumberFormat="1" applyFont="1" applyBorder="1" applyAlignment="1" applyProtection="1" quotePrefix="1">
      <alignment horizontal="center" vertical="center" wrapText="1"/>
      <protection/>
    </xf>
    <xf numFmtId="9" fontId="4" fillId="2" borderId="26" xfId="0" applyNumberFormat="1" applyFont="1" applyFill="1" applyBorder="1" applyAlignment="1" applyProtection="1" quotePrefix="1">
      <alignment horizontal="center" vertical="center" wrapText="1"/>
      <protection/>
    </xf>
    <xf numFmtId="9" fontId="4" fillId="0" borderId="11" xfId="0" applyNumberFormat="1" applyFont="1" applyBorder="1" applyAlignment="1" applyProtection="1">
      <alignment horizontal="center" vertical="center" wrapText="1"/>
      <protection/>
    </xf>
    <xf numFmtId="0" fontId="60" fillId="0" borderId="0" xfId="0" applyFont="1" applyAlignment="1" applyProtection="1">
      <alignment/>
      <protection locked="0"/>
    </xf>
    <xf numFmtId="0" fontId="65" fillId="34" borderId="11" xfId="0" applyFont="1" applyFill="1" applyBorder="1" applyAlignment="1" applyProtection="1">
      <alignment horizontal="left" vertical="center" wrapText="1"/>
      <protection locked="0"/>
    </xf>
    <xf numFmtId="0" fontId="65" fillId="34" borderId="10" xfId="0" applyFont="1" applyFill="1" applyBorder="1" applyAlignment="1" applyProtection="1">
      <alignment horizontal="left" vertical="center" wrapText="1"/>
      <protection locked="0"/>
    </xf>
    <xf numFmtId="0" fontId="65" fillId="0" borderId="10" xfId="0" applyFont="1" applyFill="1" applyBorder="1" applyAlignment="1" applyProtection="1">
      <alignment horizontal="left" vertical="center"/>
      <protection locked="0"/>
    </xf>
    <xf numFmtId="0" fontId="2" fillId="0" borderId="0" xfId="0" applyFont="1" applyFill="1" applyBorder="1" applyAlignment="1" applyProtection="1">
      <alignment wrapText="1"/>
      <protection/>
    </xf>
    <xf numFmtId="0" fontId="0" fillId="0" borderId="0" xfId="0" applyFill="1" applyBorder="1" applyAlignment="1" applyProtection="1">
      <alignment wrapText="1"/>
      <protection/>
    </xf>
    <xf numFmtId="0" fontId="61" fillId="0" borderId="0" xfId="0" applyFont="1" applyBorder="1" applyAlignment="1" applyProtection="1">
      <alignment/>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59" fillId="0" borderId="0" xfId="0" applyFont="1" applyBorder="1" applyAlignment="1" applyProtection="1">
      <alignment vertical="top" wrapText="1"/>
      <protection locked="0"/>
    </xf>
    <xf numFmtId="0" fontId="0" fillId="0" borderId="0" xfId="0" applyAlignment="1">
      <alignment vertical="top" wrapText="1"/>
    </xf>
    <xf numFmtId="0" fontId="59" fillId="0" borderId="0" xfId="0" applyFont="1" applyBorder="1" applyAlignment="1" applyProtection="1">
      <alignment horizontal="left" vertical="top" wrapText="1"/>
      <protection/>
    </xf>
    <xf numFmtId="0" fontId="59" fillId="0" borderId="0" xfId="0" applyNumberFormat="1" applyFont="1" applyAlignment="1" applyProtection="1">
      <alignment wrapText="1"/>
      <protection/>
    </xf>
    <xf numFmtId="0" fontId="0" fillId="0" borderId="0" xfId="0" applyAlignment="1" applyProtection="1">
      <alignment wrapText="1"/>
      <protection/>
    </xf>
    <xf numFmtId="0" fontId="59" fillId="0" borderId="0" xfId="0" applyFont="1" applyBorder="1" applyAlignment="1" applyProtection="1">
      <alignment vertical="top" wrapText="1"/>
      <protection/>
    </xf>
    <xf numFmtId="0" fontId="4" fillId="0" borderId="0" xfId="0" applyFont="1" applyBorder="1" applyAlignment="1" applyProtection="1">
      <alignment horizontal="left" vertical="top" wrapText="1"/>
      <protection/>
    </xf>
    <xf numFmtId="0" fontId="51" fillId="0" borderId="0" xfId="53" applyBorder="1" applyAlignment="1" applyProtection="1">
      <alignment horizontal="left" wrapText="1"/>
      <protection/>
    </xf>
    <xf numFmtId="0" fontId="65" fillId="0" borderId="27" xfId="0" applyNumberFormat="1" applyFont="1" applyFill="1" applyBorder="1" applyAlignment="1" applyProtection="1">
      <alignment wrapText="1"/>
      <protection locked="0"/>
    </xf>
    <xf numFmtId="0" fontId="0" fillId="0" borderId="27" xfId="0" applyBorder="1" applyAlignment="1">
      <alignment/>
    </xf>
    <xf numFmtId="0" fontId="59" fillId="0" borderId="0" xfId="0" applyFont="1" applyBorder="1" applyAlignment="1" applyProtection="1">
      <alignment/>
      <protection locked="0"/>
    </xf>
    <xf numFmtId="0" fontId="0" fillId="0" borderId="0" xfId="0" applyAlignment="1">
      <alignment/>
    </xf>
    <xf numFmtId="0" fontId="67" fillId="0" borderId="0" xfId="0" applyFont="1" applyFill="1" applyBorder="1" applyAlignment="1" applyProtection="1">
      <alignment wrapText="1"/>
      <protection/>
    </xf>
    <xf numFmtId="0" fontId="0" fillId="0" borderId="0" xfId="0" applyAlignment="1">
      <alignment wrapText="1"/>
    </xf>
    <xf numFmtId="0" fontId="59" fillId="0" borderId="0" xfId="0" applyFont="1" applyFill="1" applyBorder="1" applyAlignment="1" applyProtection="1">
      <alignment wrapText="1"/>
      <protection/>
    </xf>
    <xf numFmtId="0" fontId="59" fillId="0" borderId="0" xfId="0" applyNumberFormat="1" applyFont="1" applyFill="1" applyBorder="1" applyAlignment="1" applyProtection="1">
      <alignment wrapText="1"/>
      <protection/>
    </xf>
    <xf numFmtId="0" fontId="59" fillId="0" borderId="0" xfId="0" applyFont="1" applyBorder="1" applyAlignment="1" applyProtection="1">
      <alignment wrapText="1"/>
      <protection/>
    </xf>
    <xf numFmtId="0" fontId="60" fillId="0" borderId="0" xfId="0" applyFont="1" applyAlignment="1" applyProtection="1">
      <alignment/>
      <protection locked="0"/>
    </xf>
    <xf numFmtId="0" fontId="9" fillId="0" borderId="0" xfId="0" applyFont="1" applyAlignment="1" applyProtection="1">
      <alignment/>
      <protection locked="0"/>
    </xf>
    <xf numFmtId="0" fontId="0" fillId="0" borderId="0" xfId="0" applyFont="1" applyAlignment="1">
      <alignment/>
    </xf>
    <xf numFmtId="0" fontId="65" fillId="0" borderId="0" xfId="0" applyFont="1" applyAlignment="1" applyProtection="1">
      <alignment/>
      <protection locked="0"/>
    </xf>
    <xf numFmtId="0" fontId="67" fillId="0" borderId="0" xfId="0" applyFont="1" applyAlignment="1">
      <alignment horizontal="left" wrapText="1"/>
    </xf>
    <xf numFmtId="0" fontId="0" fillId="0" borderId="0" xfId="0" applyAlignment="1">
      <alignment horizontal="left" wrapText="1"/>
    </xf>
    <xf numFmtId="0" fontId="59" fillId="0" borderId="0" xfId="0" applyFont="1" applyAlignment="1">
      <alignment/>
    </xf>
    <xf numFmtId="0" fontId="69" fillId="0" borderId="0" xfId="0" applyFont="1" applyFill="1" applyBorder="1" applyAlignment="1">
      <alignment horizontal="left" vertical="top" wrapText="1"/>
    </xf>
    <xf numFmtId="0" fontId="70" fillId="0" borderId="0" xfId="0" applyFont="1" applyAlignment="1">
      <alignment horizontal="left" vertical="top" wrapText="1"/>
    </xf>
    <xf numFmtId="0" fontId="70" fillId="0" borderId="0" xfId="0" applyFont="1" applyAlignment="1">
      <alignment horizontal="left"/>
    </xf>
    <xf numFmtId="0" fontId="59" fillId="0"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xf>
    <xf numFmtId="0" fontId="59" fillId="0" borderId="11" xfId="0" applyFont="1" applyBorder="1" applyAlignment="1" applyProtection="1">
      <alignment vertical="top" wrapText="1"/>
      <protection/>
    </xf>
    <xf numFmtId="0" fontId="0" fillId="0" borderId="25" xfId="0" applyBorder="1" applyAlignment="1">
      <alignment vertical="top" wrapText="1"/>
    </xf>
    <xf numFmtId="0" fontId="0" fillId="0" borderId="26" xfId="0" applyBorder="1" applyAlignment="1">
      <alignment vertical="top" wrapText="1"/>
    </xf>
    <xf numFmtId="0" fontId="59" fillId="0" borderId="0" xfId="0" applyFont="1" applyAlignment="1" applyProtection="1">
      <alignment/>
      <protection locked="0"/>
    </xf>
    <xf numFmtId="0" fontId="59" fillId="0" borderId="0" xfId="0" applyFont="1" applyAlignment="1">
      <alignment wrapText="1"/>
    </xf>
    <xf numFmtId="0" fontId="63" fillId="33" borderId="11" xfId="0" applyFont="1" applyFill="1" applyBorder="1" applyAlignment="1" applyProtection="1">
      <alignment/>
      <protection locked="0"/>
    </xf>
    <xf numFmtId="0" fontId="0" fillId="0" borderId="25" xfId="0" applyBorder="1" applyAlignment="1">
      <alignment/>
    </xf>
    <xf numFmtId="0" fontId="63" fillId="2" borderId="11" xfId="0" applyFont="1" applyFill="1" applyBorder="1" applyAlignment="1" applyProtection="1">
      <alignment vertical="top" wrapText="1"/>
      <protection/>
    </xf>
    <xf numFmtId="0" fontId="57" fillId="2" borderId="25" xfId="0" applyFont="1" applyFill="1" applyBorder="1" applyAlignment="1">
      <alignment vertical="top" wrapText="1"/>
    </xf>
    <xf numFmtId="0" fontId="57" fillId="2" borderId="26" xfId="0" applyFont="1" applyFill="1" applyBorder="1" applyAlignment="1">
      <alignment vertical="top" wrapText="1"/>
    </xf>
    <xf numFmtId="0" fontId="59" fillId="0" borderId="27" xfId="0" applyFont="1" applyBorder="1" applyAlignment="1" applyProtection="1">
      <alignment/>
      <protection locked="0"/>
    </xf>
    <xf numFmtId="0" fontId="0" fillId="0" borderId="27" xfId="0" applyFont="1" applyBorder="1" applyAlignment="1">
      <alignment/>
    </xf>
    <xf numFmtId="0" fontId="0" fillId="0" borderId="26" xfId="0" applyBorder="1" applyAlignment="1">
      <alignment/>
    </xf>
    <xf numFmtId="0" fontId="59" fillId="0" borderId="0" xfId="0" applyFont="1" applyBorder="1" applyAlignment="1" applyProtection="1">
      <alignment wrapText="1"/>
      <protection locked="0"/>
    </xf>
    <xf numFmtId="0" fontId="0" fillId="0" borderId="0" xfId="0" applyFont="1" applyAlignment="1" applyProtection="1">
      <alignment/>
      <protection locked="0"/>
    </xf>
    <xf numFmtId="0" fontId="67" fillId="0" borderId="0" xfId="0" applyFont="1" applyFill="1" applyBorder="1" applyAlignment="1" applyProtection="1">
      <alignment/>
      <protection/>
    </xf>
    <xf numFmtId="0" fontId="71" fillId="0" borderId="0" xfId="0" applyFont="1" applyFill="1" applyAlignment="1" applyProtection="1">
      <alignment/>
      <protection/>
    </xf>
    <xf numFmtId="0" fontId="59" fillId="34" borderId="11" xfId="0" applyFont="1" applyFill="1" applyBorder="1" applyAlignment="1" applyProtection="1">
      <alignment horizontal="left" vertical="top" wrapText="1"/>
      <protection locked="0"/>
    </xf>
    <xf numFmtId="0" fontId="59" fillId="34" borderId="26" xfId="0" applyFont="1" applyFill="1" applyBorder="1" applyAlignment="1" applyProtection="1">
      <alignment horizontal="left" vertical="top" wrapText="1"/>
      <protection locked="0"/>
    </xf>
    <xf numFmtId="0" fontId="0" fillId="0" borderId="0" xfId="0" applyFont="1" applyAlignment="1" applyProtection="1">
      <alignment/>
      <protection/>
    </xf>
    <xf numFmtId="0" fontId="51" fillId="0" borderId="0" xfId="53" applyAlignment="1" applyProtection="1">
      <alignment/>
      <protection/>
    </xf>
    <xf numFmtId="0" fontId="63" fillId="0" borderId="11" xfId="0" applyFont="1" applyBorder="1" applyAlignment="1">
      <alignment/>
    </xf>
    <xf numFmtId="0" fontId="63" fillId="0" borderId="25" xfId="0" applyFont="1" applyBorder="1" applyAlignment="1">
      <alignment/>
    </xf>
    <xf numFmtId="0" fontId="63" fillId="0" borderId="26" xfId="0" applyFont="1" applyBorder="1" applyAlignment="1">
      <alignment/>
    </xf>
    <xf numFmtId="0" fontId="59" fillId="0" borderId="0" xfId="0" applyFont="1" applyBorder="1" applyAlignment="1">
      <alignment/>
    </xf>
    <xf numFmtId="0" fontId="59" fillId="0" borderId="25" xfId="0" applyFont="1" applyBorder="1" applyAlignment="1">
      <alignment/>
    </xf>
    <xf numFmtId="0" fontId="59" fillId="0" borderId="26" xfId="0" applyFont="1" applyBorder="1" applyAlignment="1">
      <alignment/>
    </xf>
    <xf numFmtId="0" fontId="59" fillId="0" borderId="0" xfId="0" applyFont="1" applyAlignment="1">
      <alignment vertical="top" wrapText="1"/>
    </xf>
    <xf numFmtId="0" fontId="59" fillId="0" borderId="11" xfId="0" applyFont="1" applyBorder="1" applyAlignment="1">
      <alignment horizontal="left" vertical="top" wrapText="1"/>
    </xf>
    <xf numFmtId="0" fontId="59" fillId="0" borderId="26" xfId="0" applyFont="1" applyBorder="1" applyAlignment="1">
      <alignment horizontal="left" vertical="top" wrapText="1"/>
    </xf>
    <xf numFmtId="0" fontId="59" fillId="0" borderId="25" xfId="0" applyFont="1" applyBorder="1" applyAlignment="1">
      <alignment horizontal="left" vertical="top" wrapText="1"/>
    </xf>
    <xf numFmtId="0" fontId="63" fillId="0" borderId="11" xfId="0" applyFont="1" applyBorder="1" applyAlignment="1">
      <alignment horizontal="center"/>
    </xf>
    <xf numFmtId="0" fontId="0" fillId="0" borderId="26" xfId="0" applyFont="1" applyBorder="1" applyAlignment="1">
      <alignment horizontal="center"/>
    </xf>
    <xf numFmtId="0" fontId="0" fillId="0" borderId="26" xfId="0" applyFont="1" applyBorder="1" applyAlignment="1">
      <alignment horizontal="left" vertical="top" wrapText="1"/>
    </xf>
    <xf numFmtId="0" fontId="63" fillId="0" borderId="11" xfId="0" applyFont="1" applyFill="1" applyBorder="1" applyAlignment="1">
      <alignment/>
    </xf>
    <xf numFmtId="0" fontId="63" fillId="0" borderId="26" xfId="0" applyFont="1" applyFill="1" applyBorder="1" applyAlignment="1">
      <alignment/>
    </xf>
    <xf numFmtId="0" fontId="63" fillId="0" borderId="25" xfId="0" applyFont="1" applyBorder="1" applyAlignment="1">
      <alignment horizontal="center"/>
    </xf>
    <xf numFmtId="0" fontId="57" fillId="0" borderId="26" xfId="0" applyFont="1" applyBorder="1" applyAlignment="1">
      <alignment horizontal="center"/>
    </xf>
    <xf numFmtId="0" fontId="59" fillId="0" borderId="10" xfId="0" applyFont="1" applyBorder="1" applyAlignment="1">
      <alignment horizontal="left" vertical="top" wrapText="1"/>
    </xf>
    <xf numFmtId="0" fontId="63" fillId="0" borderId="11" xfId="0" applyFont="1" applyBorder="1" applyAlignment="1">
      <alignment horizontal="center" vertical="center"/>
    </xf>
    <xf numFmtId="0" fontId="57" fillId="0" borderId="26" xfId="0" applyFont="1" applyBorder="1" applyAlignment="1">
      <alignment horizontal="center" vertical="center"/>
    </xf>
    <xf numFmtId="0" fontId="63" fillId="0" borderId="11" xfId="0" applyFont="1" applyBorder="1" applyAlignment="1">
      <alignment horizontal="left" vertical="top"/>
    </xf>
    <xf numFmtId="0" fontId="63" fillId="0" borderId="25" xfId="0" applyFont="1" applyBorder="1" applyAlignment="1">
      <alignment horizontal="left" vertical="top"/>
    </xf>
    <xf numFmtId="0" fontId="63" fillId="0" borderId="26" xfId="0" applyFont="1" applyBorder="1" applyAlignment="1">
      <alignment horizontal="left" vertical="top"/>
    </xf>
    <xf numFmtId="0" fontId="63" fillId="0" borderId="11" xfId="0" applyFont="1" applyBorder="1" applyAlignment="1">
      <alignment horizontal="center" wrapText="1"/>
    </xf>
    <xf numFmtId="0" fontId="0" fillId="0" borderId="26" xfId="0" applyFont="1" applyBorder="1" applyAlignment="1">
      <alignment wrapText="1"/>
    </xf>
    <xf numFmtId="0" fontId="59" fillId="0" borderId="25"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color theme="0"/>
      </font>
    </dxf>
    <dxf>
      <fill>
        <patternFill patternType="darkUp"/>
      </fill>
    </dxf>
    <dxf>
      <font>
        <color theme="0"/>
      </font>
    </dxf>
    <dxf>
      <fill>
        <patternFill patternType="darkUp"/>
      </fill>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G%20audit%20tool%20template%20April%20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pathways.nice.org.uk/pathways/pressure-ulcers"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hqip.org.uk/template-clinical-audit-report/" TargetMode="External" /><Relationship Id="rId2" Type="http://schemas.openxmlformats.org/officeDocument/2006/relationships/hyperlink" Target="http://www.nice.org.uk/guidance/CG179"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24"/>
  <sheetViews>
    <sheetView zoomScalePageLayoutView="0" workbookViewId="0" topLeftCell="A1">
      <selection activeCell="B11" sqref="B11"/>
    </sheetView>
  </sheetViews>
  <sheetFormatPr defaultColWidth="9.140625" defaultRowHeight="15"/>
  <cols>
    <col min="1" max="1" width="24.421875" style="0" bestFit="1" customWidth="1"/>
    <col min="2" max="2" width="66.140625" style="31" customWidth="1"/>
    <col min="3" max="3" width="64.421875" style="0" bestFit="1" customWidth="1"/>
    <col min="5" max="5" width="67.57421875" style="0" customWidth="1"/>
  </cols>
  <sheetData>
    <row r="1" spans="1:3" s="29" customFormat="1" ht="15">
      <c r="A1" s="73" t="s">
        <v>61</v>
      </c>
      <c r="B1" s="73" t="s">
        <v>62</v>
      </c>
      <c r="C1" s="73" t="s">
        <v>60</v>
      </c>
    </row>
    <row r="2" spans="1:3" s="106" customFormat="1" ht="15">
      <c r="A2" s="74" t="s">
        <v>109</v>
      </c>
      <c r="B2" s="75" t="s">
        <v>148</v>
      </c>
      <c r="C2" s="74" t="s">
        <v>142</v>
      </c>
    </row>
    <row r="3" spans="1:3" s="61" customFormat="1" ht="15">
      <c r="A3" s="74" t="s">
        <v>108</v>
      </c>
      <c r="B3" s="75" t="s">
        <v>149</v>
      </c>
      <c r="C3" s="74" t="s">
        <v>140</v>
      </c>
    </row>
    <row r="4" spans="1:3" s="106" customFormat="1" ht="30">
      <c r="A4" s="84" t="s">
        <v>139</v>
      </c>
      <c r="B4" s="75" t="s">
        <v>163</v>
      </c>
      <c r="C4" s="74" t="s">
        <v>143</v>
      </c>
    </row>
    <row r="5" spans="1:3" s="29" customFormat="1" ht="15">
      <c r="A5" s="74" t="s">
        <v>55</v>
      </c>
      <c r="B5" s="75">
        <v>179</v>
      </c>
      <c r="C5" s="74" t="s">
        <v>70</v>
      </c>
    </row>
    <row r="6" spans="1:3" s="29" customFormat="1" ht="15">
      <c r="A6" s="74" t="s">
        <v>56</v>
      </c>
      <c r="B6" s="75">
        <v>2014</v>
      </c>
      <c r="C6" s="74" t="s">
        <v>70</v>
      </c>
    </row>
    <row r="7" spans="1:3" ht="15">
      <c r="A7" s="74" t="s">
        <v>49</v>
      </c>
      <c r="B7" s="75" t="s">
        <v>182</v>
      </c>
      <c r="C7" s="74" t="s">
        <v>69</v>
      </c>
    </row>
    <row r="8" spans="1:3" s="61" customFormat="1" ht="90.75" customHeight="1">
      <c r="A8" s="69" t="s">
        <v>77</v>
      </c>
      <c r="B8" s="75" t="s">
        <v>145</v>
      </c>
      <c r="C8" s="84" t="s">
        <v>115</v>
      </c>
    </row>
    <row r="9" spans="1:3" ht="48" customHeight="1">
      <c r="A9" s="74" t="s">
        <v>50</v>
      </c>
      <c r="B9" s="75" t="s">
        <v>191</v>
      </c>
      <c r="C9" s="74" t="s">
        <v>69</v>
      </c>
    </row>
    <row r="10" spans="1:3" ht="30">
      <c r="A10" s="74" t="s">
        <v>51</v>
      </c>
      <c r="B10" s="75" t="s">
        <v>176</v>
      </c>
      <c r="C10" s="74" t="s">
        <v>69</v>
      </c>
    </row>
    <row r="11" spans="1:3" ht="45" customHeight="1">
      <c r="A11" s="74" t="s">
        <v>46</v>
      </c>
      <c r="B11" s="75" t="s">
        <v>150</v>
      </c>
      <c r="C11" s="74" t="s">
        <v>69</v>
      </c>
    </row>
    <row r="12" spans="1:3" ht="30">
      <c r="A12" s="74" t="s">
        <v>78</v>
      </c>
      <c r="B12" s="39" t="s">
        <v>186</v>
      </c>
      <c r="C12" s="74" t="s">
        <v>80</v>
      </c>
    </row>
    <row r="13" spans="2:3" ht="15">
      <c r="B13" s="39" t="s">
        <v>187</v>
      </c>
      <c r="C13" s="74" t="s">
        <v>79</v>
      </c>
    </row>
    <row r="14" spans="2:3" ht="30">
      <c r="B14" s="39" t="s">
        <v>188</v>
      </c>
      <c r="C14" s="74" t="s">
        <v>79</v>
      </c>
    </row>
    <row r="15" s="106" customFormat="1" ht="30">
      <c r="B15" s="137" t="s">
        <v>189</v>
      </c>
    </row>
    <row r="16" s="106" customFormat="1" ht="15">
      <c r="B16" s="138" t="s">
        <v>190</v>
      </c>
    </row>
    <row r="17" spans="2:3" ht="15">
      <c r="B17" s="39" t="s">
        <v>82</v>
      </c>
      <c r="C17" s="74" t="s">
        <v>79</v>
      </c>
    </row>
    <row r="18" ht="15.75" thickBot="1"/>
    <row r="19" ht="15">
      <c r="B19" s="76" t="s">
        <v>83</v>
      </c>
    </row>
    <row r="20" s="61" customFormat="1" ht="30">
      <c r="B20" s="77" t="s">
        <v>136</v>
      </c>
    </row>
    <row r="21" ht="30">
      <c r="B21" s="77" t="s">
        <v>84</v>
      </c>
    </row>
    <row r="22" ht="30">
      <c r="B22" s="77" t="s">
        <v>85</v>
      </c>
    </row>
    <row r="23" s="61" customFormat="1" ht="15">
      <c r="B23" s="77" t="s">
        <v>116</v>
      </c>
    </row>
    <row r="24" ht="15.75" thickBot="1">
      <c r="B24" s="78" t="s">
        <v>81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1"/>
  <sheetViews>
    <sheetView showGridLines="0" tabSelected="1" zoomScale="80" zoomScaleNormal="80" zoomScalePageLayoutView="0" workbookViewId="0" topLeftCell="A1">
      <selection activeCell="K32" sqref="K32"/>
    </sheetView>
  </sheetViews>
  <sheetFormatPr defaultColWidth="9.140625" defaultRowHeight="15"/>
  <cols>
    <col min="1" max="16384" width="9.140625" style="106"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850542" r:id="rId1"/>
  </oleObjects>
</worksheet>
</file>

<file path=xl/worksheets/sheet3.xml><?xml version="1.0" encoding="utf-8"?>
<worksheet xmlns="http://schemas.openxmlformats.org/spreadsheetml/2006/main" xmlns:r="http://schemas.openxmlformats.org/officeDocument/2006/relationships">
  <sheetPr codeName="Sheet11">
    <pageSetUpPr fitToPage="1"/>
  </sheetPr>
  <dimension ref="B1:E38"/>
  <sheetViews>
    <sheetView showGridLines="0" zoomScale="90" zoomScaleNormal="90" zoomScalePageLayoutView="0" workbookViewId="0" topLeftCell="A1">
      <selection activeCell="E8" sqref="E8"/>
    </sheetView>
  </sheetViews>
  <sheetFormatPr defaultColWidth="9.140625" defaultRowHeight="15"/>
  <cols>
    <col min="1" max="1" width="9.140625" style="6" customWidth="1"/>
    <col min="2" max="2" width="23.7109375" style="6" bestFit="1" customWidth="1"/>
    <col min="3" max="3" width="72.28125" style="7" customWidth="1"/>
    <col min="4" max="16384" width="9.140625" style="6" customWidth="1"/>
  </cols>
  <sheetData>
    <row r="1" spans="2:3" s="2" customFormat="1" ht="42" customHeight="1">
      <c r="B1" s="153" t="str">
        <f>'Hidden sheet'!B3&amp;": "&amp;'Hidden sheet'!B4&amp;" clinical audit"</f>
        <v>Pressure ulcers: prevention in adults clinical audit</v>
      </c>
      <c r="C1" s="154"/>
    </row>
    <row r="3" spans="2:3" s="4" customFormat="1" ht="34.5" customHeight="1">
      <c r="B3" s="163" t="str">
        <f>"This clinical audit tool can be used to carry out a clinical audit project that aims "&amp;('Hidden sheet'!B7)&amp;"."</f>
        <v>This clinical audit tool can be used to carry out a clinical audit project that aims to help prevent pressure ulcers in adults.</v>
      </c>
      <c r="C3" s="163"/>
    </row>
    <row r="4" spans="2:3" s="4" customFormat="1" ht="14.25">
      <c r="B4" s="10"/>
      <c r="C4" s="12"/>
    </row>
    <row r="5" spans="2:3" s="4" customFormat="1" ht="30" customHeight="1">
      <c r="B5" s="163" t="str">
        <f>"The tool includes:
• clinical audit standards based on the NICE guideline for "&amp;'Hidden sheet'!B3</f>
        <v>The tool includes:
• clinical audit standards based on the NICE guideline for Pressure ulcers</v>
      </c>
      <c r="C5" s="163"/>
    </row>
    <row r="6" spans="2:3" s="4" customFormat="1" ht="73.5" customHeight="1">
      <c r="B6" s="160" t="s">
        <v>125</v>
      </c>
      <c r="C6" s="160"/>
    </row>
    <row r="7" spans="2:3" s="4" customFormat="1" ht="15" customHeight="1">
      <c r="B7" s="160"/>
      <c r="C7" s="160"/>
    </row>
    <row r="8" spans="2:3" s="4" customFormat="1" ht="95.25" customHeight="1">
      <c r="B8" s="160" t="s">
        <v>212</v>
      </c>
      <c r="C8" s="160"/>
    </row>
    <row r="9" spans="2:3" s="4" customFormat="1" ht="45" customHeight="1">
      <c r="B9" s="164" t="s">
        <v>129</v>
      </c>
      <c r="C9" s="164"/>
    </row>
    <row r="10" spans="2:3" s="4" customFormat="1" ht="28.5" customHeight="1">
      <c r="B10" s="165" t="s">
        <v>185</v>
      </c>
      <c r="C10" s="165"/>
    </row>
    <row r="11" spans="2:3" s="4" customFormat="1" ht="15" customHeight="1">
      <c r="B11" s="160"/>
      <c r="C11" s="160"/>
    </row>
    <row r="12" spans="2:5" s="9" customFormat="1" ht="18">
      <c r="B12" s="155" t="s">
        <v>110</v>
      </c>
      <c r="C12" s="155"/>
      <c r="E12" s="25"/>
    </row>
    <row r="13" s="4" customFormat="1" ht="15" thickBot="1">
      <c r="C13" s="8"/>
    </row>
    <row r="14" spans="2:3" s="4" customFormat="1" ht="76.5" customHeight="1" thickBot="1">
      <c r="B14" s="23" t="s">
        <v>59</v>
      </c>
      <c r="C14" s="22" t="str">
        <f>"The audit could be carried out in the following services: "&amp;'Hidden sheet'!B9&amp;"."</f>
        <v>The audit could be carried out in the following services: 
● primary care, such as general practices, health centres and polyclinics
● community care (including people's homes) where NHS healthcare is provided
● secondary care settings where NHS healthcare is provided.</v>
      </c>
    </row>
    <row r="15" spans="2:3" s="4" customFormat="1" ht="60" customHeight="1" thickBot="1">
      <c r="B15" s="23" t="s">
        <v>58</v>
      </c>
      <c r="C15" s="22" t="str">
        <f>"The audit should involve clinical and non-clinical stakeholders, who may include "&amp;'Hidden sheet'!B10&amp;"."</f>
        <v>The audit should involve clinical and non-clinical stakeholders, who may include nurses, medical staff, clinical audit staff, practice managers, service managers and patients/carers.</v>
      </c>
    </row>
    <row r="16" spans="2:3" s="4" customFormat="1" ht="47.25" customHeight="1" thickBot="1">
      <c r="B16" s="23" t="s">
        <v>13</v>
      </c>
      <c r="C16" s="18" t="str">
        <f>"The audit sample should include "&amp;'Hidden sheet'!B11&amp;"."</f>
        <v>The audit sample should include people aged 18 years or older.</v>
      </c>
    </row>
    <row r="17" spans="2:3" s="4" customFormat="1" ht="14.25">
      <c r="B17" s="10"/>
      <c r="C17" s="11"/>
    </row>
    <row r="18" spans="2:3" s="4" customFormat="1" ht="18">
      <c r="B18" s="155" t="s">
        <v>75</v>
      </c>
      <c r="C18" s="155"/>
    </row>
    <row r="19" s="4" customFormat="1" ht="15" thickBot="1"/>
    <row r="20" spans="2:3" s="4" customFormat="1" ht="100.5" thickBot="1">
      <c r="B20" s="23" t="s">
        <v>113</v>
      </c>
      <c r="C20" s="18" t="s">
        <v>178</v>
      </c>
    </row>
    <row r="21" spans="2:3" s="4" customFormat="1" ht="30" customHeight="1" thickBot="1">
      <c r="B21" s="24" t="s">
        <v>118</v>
      </c>
      <c r="C21" s="20" t="s">
        <v>114</v>
      </c>
    </row>
    <row r="22" spans="2:3" s="4" customFormat="1" ht="30" customHeight="1" thickBot="1">
      <c r="B22" s="24" t="s">
        <v>119</v>
      </c>
      <c r="C22" s="20" t="s">
        <v>137</v>
      </c>
    </row>
    <row r="23" spans="2:3" s="4" customFormat="1" ht="57.75" thickBot="1">
      <c r="B23" s="24" t="s">
        <v>120</v>
      </c>
      <c r="C23" s="20" t="s">
        <v>183</v>
      </c>
    </row>
    <row r="24" spans="2:3" s="4" customFormat="1" ht="57.75" thickBot="1">
      <c r="B24" s="24" t="s">
        <v>42</v>
      </c>
      <c r="C24" s="18" t="s">
        <v>138</v>
      </c>
    </row>
    <row r="25" spans="2:3" s="4" customFormat="1" ht="30" customHeight="1" thickBot="1">
      <c r="B25" s="23" t="s">
        <v>112</v>
      </c>
      <c r="C25" s="21" t="s">
        <v>111</v>
      </c>
    </row>
    <row r="26" spans="2:3" s="4" customFormat="1" ht="14.25">
      <c r="B26" s="10"/>
      <c r="C26" s="12"/>
    </row>
    <row r="27" spans="2:3" s="4" customFormat="1" ht="30" customHeight="1">
      <c r="B27" s="158" t="s">
        <v>76</v>
      </c>
      <c r="C27" s="159"/>
    </row>
    <row r="28" spans="2:3" s="4" customFormat="1" ht="15" customHeight="1">
      <c r="B28" s="158" t="str">
        <f>'Hidden sheet'!B12</f>
        <v>Emma Marcroft, Quality Improvement Facilitator, First Community Health and Care</v>
      </c>
      <c r="C28" s="159"/>
    </row>
    <row r="29" spans="2:3" s="4" customFormat="1" ht="15" customHeight="1">
      <c r="B29" s="158" t="str">
        <f>'Hidden sheet'!B13</f>
        <v>Anne Olaitan, Community Matron, Croydon Community Services</v>
      </c>
      <c r="C29" s="159"/>
    </row>
    <row r="30" spans="2:3" s="4" customFormat="1" ht="15" customHeight="1">
      <c r="B30" s="158" t="str">
        <f>'Hidden sheet'!B14</f>
        <v>Mel Johnson, General Manager - Clinical Governance Support Unit, Calderdale and Huddersfield NHS Foundation Trust</v>
      </c>
      <c r="C30" s="159"/>
    </row>
    <row r="31" spans="2:3" s="4" customFormat="1" ht="28.5" customHeight="1">
      <c r="B31" s="158" t="str">
        <f>'Hidden sheet'!B15</f>
        <v>Nicola Everitt, Service and Professional Development Lead, Wound Care Team, East Lancashire Hospitals NHS Trust</v>
      </c>
      <c r="C31" s="159"/>
    </row>
    <row r="32" spans="2:3" s="4" customFormat="1" ht="15">
      <c r="B32" s="158" t="str">
        <f>'Hidden sheet'!B16</f>
        <v>Joanne Waite, Wound Care Team, East Lancashire Hospitals NHS Trust</v>
      </c>
      <c r="C32" s="159"/>
    </row>
    <row r="33" spans="2:3" s="4" customFormat="1" ht="15">
      <c r="B33" s="135"/>
      <c r="C33" s="136"/>
    </row>
    <row r="34" spans="2:3" ht="30" customHeight="1">
      <c r="B34" s="156" t="s">
        <v>144</v>
      </c>
      <c r="C34" s="157"/>
    </row>
    <row r="35" spans="2:3" ht="15" customHeight="1">
      <c r="B35" s="111"/>
      <c r="C35" s="112"/>
    </row>
    <row r="36" spans="2:3" ht="72" customHeight="1">
      <c r="B36" s="161" t="s">
        <v>131</v>
      </c>
      <c r="C36" s="162"/>
    </row>
    <row r="37" ht="15">
      <c r="B37" s="2"/>
    </row>
    <row r="38" spans="2:3" ht="45" customHeight="1">
      <c r="B38" s="161" t="str">
        <f>"© National Institute for Health and Care Excellence, "&amp;'Hidden sheet'!B6&amp;". All rights reserved. This material may be freely reproduced for educational and not-for-profit purposes. No reproduction by or for commercial organisations, or for commercial purposes, is allowed without the express written permission of NICE."</f>
        <v>© National Institute for Health and Care Excellence, 2014. All rights reserved. This material may be freely reproduced for educational and not-for-profit purposes. No reproduction by or for commercial organisations, or for commercial purposes, is allowed without the express written permission of NICE.</v>
      </c>
      <c r="C38" s="162"/>
    </row>
  </sheetData>
  <sheetProtection formatCells="0" formatRows="0" insertRows="0" deleteRows="0"/>
  <mergeCells count="20">
    <mergeCell ref="B38:C38"/>
    <mergeCell ref="B3:C3"/>
    <mergeCell ref="B6:C6"/>
    <mergeCell ref="B12:C12"/>
    <mergeCell ref="B7:C7"/>
    <mergeCell ref="B9:C9"/>
    <mergeCell ref="B11:C11"/>
    <mergeCell ref="B5:C5"/>
    <mergeCell ref="B36:C36"/>
    <mergeCell ref="B10:C10"/>
    <mergeCell ref="B1:C1"/>
    <mergeCell ref="B18:C18"/>
    <mergeCell ref="B34:C34"/>
    <mergeCell ref="B27:C27"/>
    <mergeCell ref="B28:C28"/>
    <mergeCell ref="B29:C29"/>
    <mergeCell ref="B30:C30"/>
    <mergeCell ref="B31:C31"/>
    <mergeCell ref="B32:C32"/>
    <mergeCell ref="B8:C8"/>
  </mergeCells>
  <hyperlinks>
    <hyperlink ref="C25" r:id="rId1" display="To ask a question about this clinical audit tool, or to provide feedback to help inform the development of future tools, please email auditsupport@nice.org.uk."/>
    <hyperlink ref="B10:C10" r:id="rId2" display="Other relevant NICE guidance can be found through NICE Pathways."/>
  </hyperlinks>
  <printOptions/>
  <pageMargins left="0.7086614173228347" right="0.7086614173228347" top="0.7480314960629921" bottom="0.7480314960629921" header="0.31496062992125984" footer="0.31496062992125984"/>
  <pageSetup fitToHeight="2" fitToWidth="1" horizontalDpi="600" verticalDpi="600" orientation="portrait" paperSize="9" scale="90" r:id="rId3"/>
</worksheet>
</file>

<file path=xl/worksheets/sheet4.xml><?xml version="1.0" encoding="utf-8"?>
<worksheet xmlns="http://schemas.openxmlformats.org/spreadsheetml/2006/main" xmlns:r="http://schemas.openxmlformats.org/officeDocument/2006/relationships">
  <sheetPr codeName="Sheet3">
    <pageSetUpPr fitToPage="1"/>
  </sheetPr>
  <dimension ref="B1:J29"/>
  <sheetViews>
    <sheetView showGridLines="0" zoomScale="90" zoomScaleNormal="90" zoomScalePageLayoutView="0" workbookViewId="0" topLeftCell="A1">
      <selection activeCell="F25" sqref="F25"/>
    </sheetView>
  </sheetViews>
  <sheetFormatPr defaultColWidth="9.140625" defaultRowHeight="15"/>
  <cols>
    <col min="1" max="1" width="9.140625" style="2" customWidth="1"/>
    <col min="2" max="2" width="52.57421875" style="2" customWidth="1"/>
    <col min="3" max="3" width="19.140625" style="2" customWidth="1"/>
    <col min="4" max="4" width="35.7109375" style="2" customWidth="1"/>
    <col min="5" max="5" width="40.7109375" style="2" customWidth="1"/>
    <col min="6" max="6" width="15.421875" style="2" customWidth="1"/>
    <col min="7" max="16384" width="9.140625" style="2" customWidth="1"/>
  </cols>
  <sheetData>
    <row r="1" spans="2:6" ht="46.5" customHeight="1">
      <c r="B1" s="170" t="str">
        <f>"Standards for "&amp;Introduction!B1</f>
        <v>Standards for Pressure ulcers: prevention in adults clinical audit</v>
      </c>
      <c r="C1" s="171"/>
      <c r="D1" s="171"/>
      <c r="E1" s="171"/>
      <c r="F1" s="171"/>
    </row>
    <row r="2" s="4" customFormat="1" ht="14.25"/>
    <row r="3" spans="2:6" s="4" customFormat="1" ht="15" customHeight="1">
      <c r="B3" s="172" t="str">
        <f>"The audit standards are based on the NICE guideline for "&amp;'Hidden sheet'!B3&amp;"."</f>
        <v>The audit standards are based on the NICE guideline for Pressure ulcers.</v>
      </c>
      <c r="C3" s="172"/>
      <c r="D3" s="172"/>
      <c r="E3" s="172"/>
      <c r="F3" s="169"/>
    </row>
    <row r="4" spans="2:6" s="4" customFormat="1" ht="15">
      <c r="B4" s="168"/>
      <c r="C4" s="169"/>
      <c r="D4" s="169"/>
      <c r="E4" s="169"/>
      <c r="F4" s="169"/>
    </row>
    <row r="5" spans="2:6" s="4" customFormat="1" ht="45" customHeight="1">
      <c r="B5" s="174" t="str">
        <f>'Hidden sheet'!B8</f>
        <v>When deciding on the areas of the NICE clinical guideline and recommendations to be included in the audit tool, we considered the clinical issues covered by the guideline, key priorities for implementation and potential challenges of collecting data for a retrospective audit of patient records. There may be other recommendations in the guideline suitable for developing audit standards or an audit project.</v>
      </c>
      <c r="C5" s="162"/>
      <c r="D5" s="162"/>
      <c r="E5" s="162"/>
      <c r="F5" s="162"/>
    </row>
    <row r="6" spans="2:6" s="4" customFormat="1" ht="15">
      <c r="B6" s="168"/>
      <c r="C6" s="169"/>
      <c r="D6" s="169"/>
      <c r="E6" s="169"/>
      <c r="F6" s="169"/>
    </row>
    <row r="7" spans="2:6" s="4" customFormat="1" ht="27.75" customHeight="1">
      <c r="B7" s="172" t="s">
        <v>126</v>
      </c>
      <c r="C7" s="172"/>
      <c r="D7" s="172"/>
      <c r="E7" s="172"/>
      <c r="F7" s="169"/>
    </row>
    <row r="8" spans="2:6" s="4" customFormat="1" ht="15">
      <c r="B8" s="168"/>
      <c r="C8" s="169"/>
      <c r="D8" s="169"/>
      <c r="E8" s="169"/>
      <c r="F8" s="169"/>
    </row>
    <row r="9" spans="2:6" s="4" customFormat="1" ht="15" customHeight="1">
      <c r="B9" s="173" t="s">
        <v>147</v>
      </c>
      <c r="C9" s="173"/>
      <c r="D9" s="173"/>
      <c r="E9" s="173"/>
      <c r="F9" s="169"/>
    </row>
    <row r="10" spans="2:6" s="4" customFormat="1" ht="15.75" thickBot="1">
      <c r="B10" s="166"/>
      <c r="C10" s="167"/>
      <c r="D10" s="167"/>
      <c r="E10" s="167"/>
      <c r="F10" s="167"/>
    </row>
    <row r="11" spans="2:6" ht="60.75" thickBot="1">
      <c r="B11" s="108" t="s">
        <v>71</v>
      </c>
      <c r="C11" s="109" t="s">
        <v>16</v>
      </c>
      <c r="D11" s="108" t="s">
        <v>0</v>
      </c>
      <c r="E11" s="108" t="s">
        <v>17</v>
      </c>
      <c r="F11" s="109" t="s">
        <v>67</v>
      </c>
    </row>
    <row r="12" spans="2:6" ht="15.75" thickBot="1">
      <c r="B12" s="121" t="s">
        <v>152</v>
      </c>
      <c r="C12" s="122"/>
      <c r="D12" s="123"/>
      <c r="E12" s="123"/>
      <c r="F12" s="120"/>
    </row>
    <row r="13" spans="2:10" ht="72" thickBot="1">
      <c r="B13" s="22" t="s">
        <v>169</v>
      </c>
      <c r="C13" s="34" t="s">
        <v>160</v>
      </c>
      <c r="D13" s="35" t="s">
        <v>165</v>
      </c>
      <c r="E13" s="22" t="s">
        <v>184</v>
      </c>
      <c r="F13" s="118" t="s">
        <v>206</v>
      </c>
      <c r="J13" s="2" t="s">
        <v>146</v>
      </c>
    </row>
    <row r="14" spans="2:10" ht="157.5" thickBot="1">
      <c r="B14" s="22" t="s">
        <v>170</v>
      </c>
      <c r="C14" s="34" t="s">
        <v>160</v>
      </c>
      <c r="D14" s="35" t="s">
        <v>165</v>
      </c>
      <c r="E14" s="22" t="s">
        <v>166</v>
      </c>
      <c r="F14" s="118" t="s">
        <v>207</v>
      </c>
      <c r="J14" s="2" t="s">
        <v>146</v>
      </c>
    </row>
    <row r="15" spans="2:6" ht="43.5" thickBot="1">
      <c r="B15" s="22" t="s">
        <v>171</v>
      </c>
      <c r="C15" s="34" t="s">
        <v>156</v>
      </c>
      <c r="D15" s="35" t="s">
        <v>151</v>
      </c>
      <c r="E15" s="22" t="s">
        <v>158</v>
      </c>
      <c r="F15" s="34">
        <v>4</v>
      </c>
    </row>
    <row r="16" spans="2:6" ht="15.75" thickBot="1">
      <c r="B16" s="121" t="s">
        <v>179</v>
      </c>
      <c r="C16" s="122"/>
      <c r="D16" s="123"/>
      <c r="E16" s="123"/>
      <c r="F16" s="120"/>
    </row>
    <row r="17" spans="2:6" ht="123.75" customHeight="1" thickBot="1">
      <c r="B17" s="22" t="s">
        <v>172</v>
      </c>
      <c r="C17" s="34" t="s">
        <v>161</v>
      </c>
      <c r="D17" s="35" t="s">
        <v>151</v>
      </c>
      <c r="E17" s="22" t="s">
        <v>157</v>
      </c>
      <c r="F17" s="34">
        <v>5</v>
      </c>
    </row>
    <row r="18" spans="2:6" ht="15.75" thickBot="1">
      <c r="B18" s="121" t="s">
        <v>194</v>
      </c>
      <c r="C18" s="122"/>
      <c r="D18" s="123"/>
      <c r="E18" s="123"/>
      <c r="F18" s="120"/>
    </row>
    <row r="19" spans="2:6" ht="72" thickBot="1">
      <c r="B19" s="22" t="s">
        <v>199</v>
      </c>
      <c r="C19" s="34" t="s">
        <v>195</v>
      </c>
      <c r="D19" s="35" t="s">
        <v>151</v>
      </c>
      <c r="E19" s="22" t="s">
        <v>151</v>
      </c>
      <c r="F19" s="118" t="s">
        <v>174</v>
      </c>
    </row>
    <row r="20" spans="2:6" ht="15.75" thickBot="1">
      <c r="B20" s="121" t="s">
        <v>153</v>
      </c>
      <c r="C20" s="122"/>
      <c r="D20" s="123"/>
      <c r="E20" s="123"/>
      <c r="F20" s="120"/>
    </row>
    <row r="21" spans="2:6" ht="40.5" customHeight="1" thickBot="1">
      <c r="B21" s="22" t="s">
        <v>196</v>
      </c>
      <c r="C21" s="34" t="s">
        <v>162</v>
      </c>
      <c r="D21" s="35" t="s">
        <v>151</v>
      </c>
      <c r="E21" s="22" t="s">
        <v>151</v>
      </c>
      <c r="F21" s="118" t="s">
        <v>202</v>
      </c>
    </row>
    <row r="22" spans="2:6" ht="72" thickBot="1">
      <c r="B22" s="22" t="s">
        <v>197</v>
      </c>
      <c r="C22" s="34" t="s">
        <v>162</v>
      </c>
      <c r="D22" s="119" t="s">
        <v>167</v>
      </c>
      <c r="E22" s="22" t="s">
        <v>151</v>
      </c>
      <c r="F22" s="118" t="s">
        <v>208</v>
      </c>
    </row>
    <row r="23" spans="2:6" ht="15.75" thickBot="1">
      <c r="B23" s="121" t="s">
        <v>154</v>
      </c>
      <c r="C23" s="122"/>
      <c r="D23" s="123"/>
      <c r="E23" s="123"/>
      <c r="F23" s="120"/>
    </row>
    <row r="24" spans="2:6" ht="143.25" thickBot="1">
      <c r="B24" s="22" t="s">
        <v>198</v>
      </c>
      <c r="C24" s="34" t="s">
        <v>155</v>
      </c>
      <c r="D24" s="35" t="s">
        <v>151</v>
      </c>
      <c r="E24" s="22" t="s">
        <v>159</v>
      </c>
      <c r="F24" s="34">
        <v>9</v>
      </c>
    </row>
    <row r="25" spans="2:6" ht="43.5" thickBot="1">
      <c r="B25" s="19" t="s">
        <v>22</v>
      </c>
      <c r="C25" s="26" t="s">
        <v>124</v>
      </c>
      <c r="D25" s="19" t="s">
        <v>23</v>
      </c>
      <c r="E25" s="19" t="s">
        <v>24</v>
      </c>
      <c r="F25" s="26" t="s">
        <v>63</v>
      </c>
    </row>
    <row r="26" spans="2:6" ht="43.5" thickBot="1">
      <c r="B26" s="19" t="s">
        <v>22</v>
      </c>
      <c r="C26" s="26" t="s">
        <v>124</v>
      </c>
      <c r="D26" s="19" t="s">
        <v>23</v>
      </c>
      <c r="E26" s="19" t="s">
        <v>24</v>
      </c>
      <c r="F26" s="26" t="s">
        <v>63</v>
      </c>
    </row>
    <row r="27" spans="2:6" ht="43.5" thickBot="1">
      <c r="B27" s="19" t="s">
        <v>22</v>
      </c>
      <c r="C27" s="26" t="s">
        <v>124</v>
      </c>
      <c r="D27" s="19" t="s">
        <v>23</v>
      </c>
      <c r="E27" s="19" t="s">
        <v>24</v>
      </c>
      <c r="F27" s="26" t="s">
        <v>63</v>
      </c>
    </row>
    <row r="28" spans="2:6" ht="43.5" thickBot="1">
      <c r="B28" s="19" t="s">
        <v>22</v>
      </c>
      <c r="C28" s="26" t="s">
        <v>124</v>
      </c>
      <c r="D28" s="19" t="s">
        <v>23</v>
      </c>
      <c r="E28" s="19" t="s">
        <v>24</v>
      </c>
      <c r="F28" s="26" t="s">
        <v>63</v>
      </c>
    </row>
    <row r="29" spans="2:6" ht="43.5" thickBot="1">
      <c r="B29" s="19" t="s">
        <v>22</v>
      </c>
      <c r="C29" s="26" t="s">
        <v>124</v>
      </c>
      <c r="D29" s="19" t="s">
        <v>23</v>
      </c>
      <c r="E29" s="19" t="s">
        <v>24</v>
      </c>
      <c r="F29" s="26" t="s">
        <v>63</v>
      </c>
    </row>
  </sheetData>
  <sheetProtection formatCells="0" formatColumns="0" formatRows="0" insertColumns="0" insertRows="0" deleteColumns="0" deleteRows="0" sort="0" autoFilter="0"/>
  <mergeCells count="9">
    <mergeCell ref="B10:F10"/>
    <mergeCell ref="B8:F8"/>
    <mergeCell ref="B1:F1"/>
    <mergeCell ref="B3:F3"/>
    <mergeCell ref="B7:F7"/>
    <mergeCell ref="B9:F9"/>
    <mergeCell ref="B4:F4"/>
    <mergeCell ref="B5:F5"/>
    <mergeCell ref="B6:F6"/>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W95"/>
  <sheetViews>
    <sheetView showGridLines="0" view="pageBreakPreview" zoomScale="80" zoomScaleNormal="80" zoomScaleSheetLayoutView="80" zoomScalePageLayoutView="0" workbookViewId="0" topLeftCell="A1">
      <pane xSplit="5" ySplit="5" topLeftCell="F6" activePane="bottomRight" state="frozen"/>
      <selection pane="topLeft" activeCell="A1" sqref="A1"/>
      <selection pane="topRight" activeCell="E1" sqref="E1"/>
      <selection pane="bottomLeft" activeCell="A6" sqref="A6"/>
      <selection pane="bottomRight" activeCell="F1" sqref="F1:I16384"/>
    </sheetView>
  </sheetViews>
  <sheetFormatPr defaultColWidth="9.140625" defaultRowHeight="15"/>
  <cols>
    <col min="1" max="1" width="4.7109375" style="2" customWidth="1"/>
    <col min="2" max="2" width="13.421875" style="42" customWidth="1"/>
    <col min="3" max="3" width="9.140625" style="13" customWidth="1"/>
    <col min="4" max="4" width="15.00390625" style="2" customWidth="1"/>
    <col min="5" max="5" width="29.7109375" style="2" customWidth="1"/>
    <col min="6" max="7" width="26.57421875" style="2" customWidth="1"/>
    <col min="8" max="9" width="25.7109375" style="2" customWidth="1"/>
    <col min="10" max="11" width="22.7109375" style="2" customWidth="1"/>
    <col min="12" max="12" width="29.7109375" style="2" customWidth="1"/>
    <col min="13" max="13" width="30.57421875" style="2" customWidth="1"/>
    <col min="14" max="14" width="34.00390625" style="2" customWidth="1"/>
    <col min="15" max="20" width="22.7109375" style="2" customWidth="1"/>
    <col min="21" max="21" width="9.140625" style="2" customWidth="1"/>
    <col min="22" max="22" width="31.00390625" style="2" bestFit="1" customWidth="1"/>
    <col min="23" max="16384" width="9.140625" style="2" customWidth="1"/>
  </cols>
  <sheetData>
    <row r="1" spans="2:9" s="1" customFormat="1" ht="30" customHeight="1">
      <c r="B1" s="116" t="str">
        <f>"Data collection for "&amp;Introduction!B1</f>
        <v>Data collection for Pressure ulcers: prevention in adults clinical audit</v>
      </c>
      <c r="C1" s="116"/>
      <c r="D1" s="116"/>
      <c r="E1" s="116"/>
      <c r="F1" s="116"/>
      <c r="G1" s="116"/>
      <c r="H1" s="116"/>
      <c r="I1" s="116"/>
    </row>
    <row r="2" spans="2:9" s="1" customFormat="1" ht="15" customHeight="1" thickBot="1">
      <c r="B2" s="117"/>
      <c r="C2" s="117"/>
      <c r="D2" s="117"/>
      <c r="E2" s="117"/>
      <c r="F2" s="117"/>
      <c r="G2" s="117"/>
      <c r="H2" s="117"/>
      <c r="I2" s="117"/>
    </row>
    <row r="3" spans="2:20" s="44" customFormat="1" ht="13.5" thickBot="1">
      <c r="B3" s="57"/>
      <c r="C3" s="58"/>
      <c r="D3" s="57"/>
      <c r="E3" s="59"/>
      <c r="F3" s="139">
        <v>1</v>
      </c>
      <c r="G3" s="139">
        <v>2</v>
      </c>
      <c r="H3" s="139">
        <v>3</v>
      </c>
      <c r="I3" s="139"/>
      <c r="J3" s="41">
        <v>4</v>
      </c>
      <c r="K3" s="139">
        <v>5</v>
      </c>
      <c r="L3" s="41">
        <v>6</v>
      </c>
      <c r="M3" s="139">
        <v>7</v>
      </c>
      <c r="N3" s="41">
        <v>8</v>
      </c>
      <c r="O3" s="139">
        <v>9</v>
      </c>
      <c r="P3" s="124">
        <v>10</v>
      </c>
      <c r="Q3" s="124">
        <v>11</v>
      </c>
      <c r="R3" s="124">
        <v>12</v>
      </c>
      <c r="S3" s="124">
        <v>13</v>
      </c>
      <c r="T3" s="124">
        <v>14</v>
      </c>
    </row>
    <row r="4" spans="2:20" s="114" customFormat="1" ht="79.5" customHeight="1">
      <c r="B4" s="68" t="s">
        <v>15</v>
      </c>
      <c r="C4" s="67" t="s">
        <v>2</v>
      </c>
      <c r="D4" s="65" t="s">
        <v>3</v>
      </c>
      <c r="E4" s="66" t="s">
        <v>4</v>
      </c>
      <c r="F4" s="140" t="s">
        <v>203</v>
      </c>
      <c r="G4" s="140" t="s">
        <v>205</v>
      </c>
      <c r="H4" s="140" t="s">
        <v>204</v>
      </c>
      <c r="I4" s="140" t="s">
        <v>209</v>
      </c>
      <c r="J4" s="80" t="s">
        <v>180</v>
      </c>
      <c r="K4" s="140" t="s">
        <v>164</v>
      </c>
      <c r="L4" s="80" t="s">
        <v>200</v>
      </c>
      <c r="M4" s="140" t="s">
        <v>181</v>
      </c>
      <c r="N4" s="80" t="s">
        <v>175</v>
      </c>
      <c r="O4" s="140" t="s">
        <v>177</v>
      </c>
      <c r="P4" s="64" t="s">
        <v>105</v>
      </c>
      <c r="Q4" s="64" t="s">
        <v>105</v>
      </c>
      <c r="R4" s="64" t="s">
        <v>105</v>
      </c>
      <c r="S4" s="64" t="s">
        <v>105</v>
      </c>
      <c r="T4" s="64" t="s">
        <v>105</v>
      </c>
    </row>
    <row r="5" spans="2:20" s="114" customFormat="1" ht="72.75" customHeight="1" thickBot="1">
      <c r="B5" s="113"/>
      <c r="C5" s="62" t="s">
        <v>72</v>
      </c>
      <c r="D5" s="62" t="s">
        <v>106</v>
      </c>
      <c r="E5" s="63" t="s">
        <v>74</v>
      </c>
      <c r="F5" s="141" t="s">
        <v>210</v>
      </c>
      <c r="G5" s="141" t="s">
        <v>73</v>
      </c>
      <c r="H5" s="141" t="s">
        <v>173</v>
      </c>
      <c r="I5" s="141"/>
      <c r="J5" s="72" t="s">
        <v>73</v>
      </c>
      <c r="K5" s="141" t="s">
        <v>73</v>
      </c>
      <c r="L5" s="72" t="s">
        <v>201</v>
      </c>
      <c r="M5" s="141" t="s">
        <v>73</v>
      </c>
      <c r="N5" s="72" t="s">
        <v>192</v>
      </c>
      <c r="O5" s="141" t="s">
        <v>73</v>
      </c>
      <c r="P5" s="115" t="s">
        <v>73</v>
      </c>
      <c r="Q5" s="115" t="s">
        <v>73</v>
      </c>
      <c r="R5" s="115" t="s">
        <v>73</v>
      </c>
      <c r="S5" s="115" t="s">
        <v>73</v>
      </c>
      <c r="T5" s="115" t="s">
        <v>73</v>
      </c>
    </row>
    <row r="6" spans="2:23" s="42" customFormat="1" ht="30" customHeight="1" thickBot="1">
      <c r="B6" s="89">
        <v>1</v>
      </c>
      <c r="C6" s="88"/>
      <c r="D6" s="88"/>
      <c r="E6" s="88"/>
      <c r="F6" s="151"/>
      <c r="G6" s="88"/>
      <c r="H6" s="88"/>
      <c r="I6" s="152">
        <f>IF(AND(F6="",G6="",H6=""),"",IF(OR(G6="No",G6="NA",H6="NA"),"NA",IF(OR(G6="Exception",H6="Exception"),"Exception",IF(AND(H6="Yes",OR(F6="Secondary care",F6="A care home in which NHS care is provided")),"Standard 1 met",IF(AND(F6="Receiving NHS care in any other setting",G6="Yes",H6="Yes"),"Standard 2 met",IF(H6="No","No"))))))</f>
      </c>
      <c r="J6" s="88"/>
      <c r="K6" s="88"/>
      <c r="L6" s="88"/>
      <c r="M6" s="88"/>
      <c r="N6" s="88"/>
      <c r="O6" s="88"/>
      <c r="P6" s="88"/>
      <c r="Q6" s="88"/>
      <c r="R6" s="88"/>
      <c r="S6" s="88"/>
      <c r="T6" s="43"/>
      <c r="V6" s="44" t="s">
        <v>47</v>
      </c>
      <c r="W6" s="45"/>
    </row>
    <row r="7" spans="2:23" s="42" customFormat="1" ht="30" customHeight="1" thickBot="1">
      <c r="B7" s="89">
        <v>2</v>
      </c>
      <c r="C7" s="88"/>
      <c r="D7" s="88"/>
      <c r="E7" s="88"/>
      <c r="F7" s="150"/>
      <c r="G7" s="88"/>
      <c r="H7" s="88"/>
      <c r="I7" s="152">
        <f aca="true" t="shared" si="0" ref="I7:I46">IF(AND(F7="",G7="",H7=""),"",IF(OR(G7="No",G7="NA",H7="NA"),"NA",IF(OR(G7="Exception",H7="Exception"),"Exception",IF(AND(H7="Yes",OR(F7="Secondary care",F7="A care home in which NHS care is provided")),"Standard 1 met",IF(AND(F7="Receiving NHS care in any other setting",G7="Yes",H7="Yes"),"Standard 2 met",IF(H7="No","No"))))))</f>
      </c>
      <c r="J7" s="88"/>
      <c r="K7" s="88"/>
      <c r="L7" s="88"/>
      <c r="M7" s="88"/>
      <c r="N7" s="88"/>
      <c r="O7" s="88"/>
      <c r="P7" s="88"/>
      <c r="Q7" s="88"/>
      <c r="R7" s="88"/>
      <c r="S7" s="88"/>
      <c r="T7" s="43"/>
      <c r="V7" s="44"/>
      <c r="W7" s="46"/>
    </row>
    <row r="8" spans="2:23" s="42" customFormat="1" ht="30" customHeight="1" thickBot="1">
      <c r="B8" s="89">
        <v>3</v>
      </c>
      <c r="C8" s="88"/>
      <c r="D8" s="88"/>
      <c r="E8" s="88"/>
      <c r="F8" s="150"/>
      <c r="G8" s="88"/>
      <c r="H8" s="88"/>
      <c r="I8" s="152">
        <f t="shared" si="0"/>
      </c>
      <c r="J8" s="88"/>
      <c r="K8" s="88"/>
      <c r="L8" s="88"/>
      <c r="M8" s="88"/>
      <c r="N8" s="88"/>
      <c r="O8" s="88"/>
      <c r="P8" s="88"/>
      <c r="Q8" s="88"/>
      <c r="R8" s="88"/>
      <c r="S8" s="88"/>
      <c r="T8" s="43"/>
      <c r="V8" s="94" t="s">
        <v>11</v>
      </c>
      <c r="W8" s="99" t="str">
        <f>MIN(Age)&amp;" - "&amp;MAX(Age)</f>
        <v>0 - 0</v>
      </c>
    </row>
    <row r="9" spans="2:23" s="42" customFormat="1" ht="30" customHeight="1" thickBot="1">
      <c r="B9" s="89">
        <v>4</v>
      </c>
      <c r="C9" s="88"/>
      <c r="D9" s="88"/>
      <c r="E9" s="88"/>
      <c r="F9" s="150"/>
      <c r="G9" s="88"/>
      <c r="H9" s="88"/>
      <c r="I9" s="152">
        <f t="shared" si="0"/>
      </c>
      <c r="J9" s="88"/>
      <c r="K9" s="88"/>
      <c r="L9" s="88"/>
      <c r="M9" s="88"/>
      <c r="N9" s="88"/>
      <c r="O9" s="88"/>
      <c r="P9" s="88"/>
      <c r="Q9" s="88"/>
      <c r="R9" s="88"/>
      <c r="S9" s="88"/>
      <c r="T9" s="43"/>
      <c r="V9" s="95"/>
      <c r="W9" s="93"/>
    </row>
    <row r="10" spans="2:23" s="42" customFormat="1" ht="30" customHeight="1" thickBot="1">
      <c r="B10" s="89">
        <v>5</v>
      </c>
      <c r="C10" s="88"/>
      <c r="D10" s="88"/>
      <c r="E10" s="88"/>
      <c r="F10" s="150"/>
      <c r="G10" s="88"/>
      <c r="H10" s="88"/>
      <c r="I10" s="152">
        <f t="shared" si="0"/>
      </c>
      <c r="J10" s="88"/>
      <c r="K10" s="88"/>
      <c r="L10" s="88"/>
      <c r="M10" s="88"/>
      <c r="N10" s="88"/>
      <c r="O10" s="88"/>
      <c r="P10" s="88"/>
      <c r="Q10" s="88"/>
      <c r="R10" s="88"/>
      <c r="S10" s="88"/>
      <c r="T10" s="43"/>
      <c r="V10" s="96" t="s">
        <v>9</v>
      </c>
      <c r="W10" s="99">
        <f>COUNTIF(Sex,"Male")</f>
        <v>0</v>
      </c>
    </row>
    <row r="11" spans="2:23" s="42" customFormat="1" ht="30" customHeight="1" thickBot="1">
      <c r="B11" s="89">
        <v>6</v>
      </c>
      <c r="C11" s="88"/>
      <c r="D11" s="88"/>
      <c r="E11" s="88"/>
      <c r="F11" s="150"/>
      <c r="G11" s="88"/>
      <c r="H11" s="88"/>
      <c r="I11" s="152">
        <f t="shared" si="0"/>
      </c>
      <c r="J11" s="88"/>
      <c r="K11" s="88"/>
      <c r="L11" s="88"/>
      <c r="M11" s="88"/>
      <c r="N11" s="88"/>
      <c r="O11" s="88"/>
      <c r="P11" s="88"/>
      <c r="Q11" s="88"/>
      <c r="R11" s="88"/>
      <c r="S11" s="88"/>
      <c r="T11" s="43"/>
      <c r="V11" s="97" t="s">
        <v>10</v>
      </c>
      <c r="W11" s="99">
        <f>COUNTIF(Sex,"Female")</f>
        <v>0</v>
      </c>
    </row>
    <row r="12" spans="2:23" s="42" customFormat="1" ht="30" customHeight="1" thickBot="1">
      <c r="B12" s="89">
        <v>7</v>
      </c>
      <c r="C12" s="88"/>
      <c r="D12" s="88"/>
      <c r="E12" s="88"/>
      <c r="F12" s="150"/>
      <c r="G12" s="88"/>
      <c r="H12" s="88"/>
      <c r="I12" s="152">
        <f t="shared" si="0"/>
      </c>
      <c r="J12" s="88"/>
      <c r="K12" s="88"/>
      <c r="L12" s="88"/>
      <c r="M12" s="88"/>
      <c r="N12" s="88"/>
      <c r="O12" s="88"/>
      <c r="P12" s="88"/>
      <c r="Q12" s="88"/>
      <c r="R12" s="88"/>
      <c r="S12" s="88"/>
      <c r="T12" s="43"/>
      <c r="V12" s="98"/>
      <c r="W12" s="93"/>
    </row>
    <row r="13" spans="2:23" s="42" customFormat="1" ht="30" customHeight="1" thickBot="1">
      <c r="B13" s="89">
        <v>8</v>
      </c>
      <c r="C13" s="88"/>
      <c r="D13" s="88"/>
      <c r="E13" s="88"/>
      <c r="F13" s="150"/>
      <c r="G13" s="88"/>
      <c r="H13" s="88"/>
      <c r="I13" s="152">
        <f t="shared" si="0"/>
      </c>
      <c r="J13" s="88"/>
      <c r="K13" s="88"/>
      <c r="L13" s="88"/>
      <c r="M13" s="88"/>
      <c r="N13" s="88"/>
      <c r="O13" s="88"/>
      <c r="P13" s="88"/>
      <c r="Q13" s="88"/>
      <c r="R13" s="88"/>
      <c r="S13" s="88"/>
      <c r="T13" s="43"/>
      <c r="V13" s="97" t="s">
        <v>25</v>
      </c>
      <c r="W13" s="99">
        <f>COUNTIF(Ethnicity,"White British")</f>
        <v>0</v>
      </c>
    </row>
    <row r="14" spans="2:23" s="42" customFormat="1" ht="30" customHeight="1" thickBot="1">
      <c r="B14" s="89">
        <v>9</v>
      </c>
      <c r="C14" s="88"/>
      <c r="D14" s="88"/>
      <c r="E14" s="88"/>
      <c r="F14" s="150"/>
      <c r="G14" s="88"/>
      <c r="H14" s="88"/>
      <c r="I14" s="152">
        <f t="shared" si="0"/>
      </c>
      <c r="J14" s="88"/>
      <c r="K14" s="88"/>
      <c r="L14" s="88"/>
      <c r="M14" s="88"/>
      <c r="N14" s="88"/>
      <c r="O14" s="88"/>
      <c r="P14" s="88"/>
      <c r="Q14" s="88"/>
      <c r="R14" s="88"/>
      <c r="S14" s="88"/>
      <c r="T14" s="43"/>
      <c r="V14" s="97" t="s">
        <v>26</v>
      </c>
      <c r="W14" s="99">
        <f>COUNTIF(Ethnicity,"White Irish")</f>
        <v>0</v>
      </c>
    </row>
    <row r="15" spans="2:23" s="42" customFormat="1" ht="30" customHeight="1" thickBot="1">
      <c r="B15" s="89">
        <v>10</v>
      </c>
      <c r="C15" s="88"/>
      <c r="D15" s="88"/>
      <c r="E15" s="88"/>
      <c r="F15" s="150"/>
      <c r="G15" s="88"/>
      <c r="H15" s="88"/>
      <c r="I15" s="152">
        <f t="shared" si="0"/>
      </c>
      <c r="J15" s="88"/>
      <c r="K15" s="88"/>
      <c r="L15" s="88"/>
      <c r="M15" s="88"/>
      <c r="N15" s="88"/>
      <c r="O15" s="88"/>
      <c r="P15" s="88"/>
      <c r="Q15" s="88"/>
      <c r="R15" s="88"/>
      <c r="S15" s="88"/>
      <c r="T15" s="43"/>
      <c r="V15" s="97" t="s">
        <v>37</v>
      </c>
      <c r="W15" s="99">
        <f>COUNTIF(Ethnicity,"Any other white background")</f>
        <v>0</v>
      </c>
    </row>
    <row r="16" spans="2:23" s="42" customFormat="1" ht="30" customHeight="1" thickBot="1">
      <c r="B16" s="89">
        <v>11</v>
      </c>
      <c r="C16" s="88"/>
      <c r="D16" s="88"/>
      <c r="E16" s="88"/>
      <c r="F16" s="150"/>
      <c r="G16" s="88"/>
      <c r="H16" s="88"/>
      <c r="I16" s="152">
        <f t="shared" si="0"/>
      </c>
      <c r="J16" s="88"/>
      <c r="K16" s="88"/>
      <c r="L16" s="88"/>
      <c r="M16" s="88"/>
      <c r="N16" s="88"/>
      <c r="O16" s="88"/>
      <c r="P16" s="88"/>
      <c r="Q16" s="88"/>
      <c r="R16" s="88"/>
      <c r="S16" s="88"/>
      <c r="T16" s="43"/>
      <c r="V16" s="97" t="s">
        <v>33</v>
      </c>
      <c r="W16" s="99">
        <f>COUNTIF(Ethnicity,"Mixed: White and black Caribbean")</f>
        <v>0</v>
      </c>
    </row>
    <row r="17" spans="2:23" s="42" customFormat="1" ht="30" customHeight="1" thickBot="1">
      <c r="B17" s="89">
        <v>12</v>
      </c>
      <c r="C17" s="88"/>
      <c r="D17" s="88"/>
      <c r="E17" s="88"/>
      <c r="F17" s="151"/>
      <c r="G17" s="88"/>
      <c r="H17" s="88"/>
      <c r="I17" s="152">
        <f t="shared" si="0"/>
      </c>
      <c r="J17" s="88"/>
      <c r="K17" s="88"/>
      <c r="L17" s="88"/>
      <c r="M17" s="88"/>
      <c r="N17" s="88"/>
      <c r="O17" s="88"/>
      <c r="P17" s="88"/>
      <c r="Q17" s="88"/>
      <c r="R17" s="88"/>
      <c r="S17" s="88"/>
      <c r="T17" s="43"/>
      <c r="V17" s="97" t="s">
        <v>34</v>
      </c>
      <c r="W17" s="99">
        <f>COUNTIF(Ethnicity,"Mixed: White and black African")</f>
        <v>0</v>
      </c>
    </row>
    <row r="18" spans="2:23" s="42" customFormat="1" ht="30" customHeight="1" thickBot="1">
      <c r="B18" s="89">
        <v>13</v>
      </c>
      <c r="C18" s="88"/>
      <c r="D18" s="88"/>
      <c r="E18" s="88"/>
      <c r="F18" s="151"/>
      <c r="G18" s="88"/>
      <c r="H18" s="88"/>
      <c r="I18" s="152">
        <f t="shared" si="0"/>
      </c>
      <c r="J18" s="88"/>
      <c r="K18" s="88"/>
      <c r="L18" s="88"/>
      <c r="M18" s="88"/>
      <c r="N18" s="88"/>
      <c r="O18" s="88"/>
      <c r="P18" s="88"/>
      <c r="Q18" s="88"/>
      <c r="R18" s="88"/>
      <c r="S18" s="88"/>
      <c r="T18" s="43"/>
      <c r="V18" s="97" t="s">
        <v>27</v>
      </c>
      <c r="W18" s="99">
        <f>COUNTIF(Ethnicity,"Mixed: White and Asian")</f>
        <v>0</v>
      </c>
    </row>
    <row r="19" spans="2:23" s="42" customFormat="1" ht="30" customHeight="1" thickBot="1">
      <c r="B19" s="89">
        <v>14</v>
      </c>
      <c r="C19" s="88"/>
      <c r="D19" s="88"/>
      <c r="E19" s="88"/>
      <c r="F19" s="151"/>
      <c r="G19" s="88"/>
      <c r="H19" s="88"/>
      <c r="I19" s="152">
        <f t="shared" si="0"/>
      </c>
      <c r="J19" s="88"/>
      <c r="K19" s="88"/>
      <c r="L19" s="88"/>
      <c r="M19" s="88"/>
      <c r="N19" s="88"/>
      <c r="O19" s="88"/>
      <c r="P19" s="88"/>
      <c r="Q19" s="88"/>
      <c r="R19" s="88"/>
      <c r="S19" s="88"/>
      <c r="T19" s="43"/>
      <c r="V19" s="97" t="s">
        <v>38</v>
      </c>
      <c r="W19" s="99">
        <f>COUNTIF(Ethnicity,"Any other mixed background")</f>
        <v>0</v>
      </c>
    </row>
    <row r="20" spans="2:23" s="42" customFormat="1" ht="30" customHeight="1" thickBot="1">
      <c r="B20" s="89">
        <v>15</v>
      </c>
      <c r="C20" s="88"/>
      <c r="D20" s="88"/>
      <c r="E20" s="88"/>
      <c r="F20" s="151"/>
      <c r="G20" s="88"/>
      <c r="H20" s="88"/>
      <c r="I20" s="152">
        <f t="shared" si="0"/>
      </c>
      <c r="J20" s="88"/>
      <c r="K20" s="88"/>
      <c r="L20" s="88"/>
      <c r="M20" s="88"/>
      <c r="N20" s="88"/>
      <c r="O20" s="88"/>
      <c r="P20" s="88"/>
      <c r="Q20" s="88"/>
      <c r="R20" s="88"/>
      <c r="S20" s="88"/>
      <c r="T20" s="43"/>
      <c r="V20" s="97" t="s">
        <v>28</v>
      </c>
      <c r="W20" s="99">
        <f>COUNTIF(Ethnicity,"Asian or Asian British: Indian")</f>
        <v>0</v>
      </c>
    </row>
    <row r="21" spans="2:23" s="42" customFormat="1" ht="30" customHeight="1" thickBot="1">
      <c r="B21" s="89">
        <v>16</v>
      </c>
      <c r="C21" s="88"/>
      <c r="D21" s="88"/>
      <c r="E21" s="88"/>
      <c r="F21" s="151"/>
      <c r="G21" s="88"/>
      <c r="H21" s="88"/>
      <c r="I21" s="152">
        <f t="shared" si="0"/>
      </c>
      <c r="J21" s="88"/>
      <c r="K21" s="88"/>
      <c r="L21" s="88"/>
      <c r="M21" s="88"/>
      <c r="N21" s="88"/>
      <c r="O21" s="88"/>
      <c r="P21" s="88"/>
      <c r="Q21" s="88"/>
      <c r="R21" s="88"/>
      <c r="S21" s="88"/>
      <c r="T21" s="43"/>
      <c r="V21" s="97" t="s">
        <v>29</v>
      </c>
      <c r="W21" s="99">
        <f>COUNTIF(Ethnicity,"Asian or Asian British: Pakistani")</f>
        <v>0</v>
      </c>
    </row>
    <row r="22" spans="2:23" s="42" customFormat="1" ht="30" customHeight="1" thickBot="1">
      <c r="B22" s="89">
        <v>17</v>
      </c>
      <c r="C22" s="88"/>
      <c r="D22" s="88"/>
      <c r="E22" s="88"/>
      <c r="F22" s="151"/>
      <c r="G22" s="88"/>
      <c r="H22" s="88"/>
      <c r="I22" s="152">
        <f t="shared" si="0"/>
      </c>
      <c r="J22" s="88"/>
      <c r="K22" s="88"/>
      <c r="L22" s="88"/>
      <c r="M22" s="88"/>
      <c r="N22" s="88"/>
      <c r="O22" s="88"/>
      <c r="P22" s="88"/>
      <c r="Q22" s="88"/>
      <c r="R22" s="88"/>
      <c r="S22" s="88"/>
      <c r="T22" s="43"/>
      <c r="V22" s="97" t="s">
        <v>30</v>
      </c>
      <c r="W22" s="99">
        <f>COUNTIF(Ethnicity,"Asian or Asian British: Bangladeshi")</f>
        <v>0</v>
      </c>
    </row>
    <row r="23" spans="2:23" s="42" customFormat="1" ht="30" customHeight="1" thickBot="1">
      <c r="B23" s="89">
        <v>18</v>
      </c>
      <c r="C23" s="88"/>
      <c r="D23" s="88"/>
      <c r="E23" s="88"/>
      <c r="F23" s="151"/>
      <c r="G23" s="88"/>
      <c r="H23" s="88"/>
      <c r="I23" s="152">
        <f t="shared" si="0"/>
      </c>
      <c r="J23" s="88"/>
      <c r="K23" s="88"/>
      <c r="L23" s="88"/>
      <c r="M23" s="88"/>
      <c r="N23" s="88"/>
      <c r="O23" s="88"/>
      <c r="P23" s="88"/>
      <c r="Q23" s="88"/>
      <c r="R23" s="88"/>
      <c r="S23" s="88"/>
      <c r="T23" s="43"/>
      <c r="V23" s="97" t="s">
        <v>39</v>
      </c>
      <c r="W23" s="99">
        <f>COUNTIF(Ethnicity,"Any other Asian background")</f>
        <v>0</v>
      </c>
    </row>
    <row r="24" spans="2:23" s="42" customFormat="1" ht="30" customHeight="1" thickBot="1">
      <c r="B24" s="89">
        <v>19</v>
      </c>
      <c r="C24" s="88"/>
      <c r="D24" s="88"/>
      <c r="E24" s="88"/>
      <c r="F24" s="151"/>
      <c r="G24" s="88"/>
      <c r="H24" s="88"/>
      <c r="I24" s="152">
        <f t="shared" si="0"/>
      </c>
      <c r="J24" s="88"/>
      <c r="K24" s="88"/>
      <c r="L24" s="88"/>
      <c r="M24" s="88"/>
      <c r="N24" s="88"/>
      <c r="O24" s="88"/>
      <c r="P24" s="88"/>
      <c r="Q24" s="88"/>
      <c r="R24" s="88"/>
      <c r="S24" s="88"/>
      <c r="T24" s="43"/>
      <c r="V24" s="97" t="s">
        <v>35</v>
      </c>
      <c r="W24" s="99">
        <f>COUNTIF(Ethnicity,"Black or black British: Caribbean")</f>
        <v>0</v>
      </c>
    </row>
    <row r="25" spans="2:23" s="42" customFormat="1" ht="30" customHeight="1" thickBot="1">
      <c r="B25" s="89">
        <v>20</v>
      </c>
      <c r="C25" s="88"/>
      <c r="D25" s="88"/>
      <c r="E25" s="88"/>
      <c r="F25" s="151"/>
      <c r="G25" s="88"/>
      <c r="H25" s="88"/>
      <c r="I25" s="152">
        <f t="shared" si="0"/>
      </c>
      <c r="J25" s="88"/>
      <c r="K25" s="88"/>
      <c r="L25" s="88"/>
      <c r="M25" s="88"/>
      <c r="N25" s="88"/>
      <c r="O25" s="88"/>
      <c r="P25" s="88"/>
      <c r="Q25" s="88"/>
      <c r="R25" s="88"/>
      <c r="S25" s="88"/>
      <c r="T25" s="43"/>
      <c r="V25" s="97" t="s">
        <v>36</v>
      </c>
      <c r="W25" s="99">
        <f>COUNTIF(Ethnicity,"Black or black British: African")</f>
        <v>0</v>
      </c>
    </row>
    <row r="26" spans="2:23" s="42" customFormat="1" ht="30" customHeight="1" thickBot="1">
      <c r="B26" s="89">
        <v>21</v>
      </c>
      <c r="C26" s="88"/>
      <c r="D26" s="88"/>
      <c r="E26" s="88"/>
      <c r="F26" s="151"/>
      <c r="G26" s="88"/>
      <c r="H26" s="88"/>
      <c r="I26" s="152">
        <f t="shared" si="0"/>
      </c>
      <c r="J26" s="88"/>
      <c r="K26" s="88"/>
      <c r="L26" s="88"/>
      <c r="M26" s="88"/>
      <c r="N26" s="88"/>
      <c r="O26" s="88"/>
      <c r="P26" s="88"/>
      <c r="Q26" s="88"/>
      <c r="R26" s="88"/>
      <c r="S26" s="88"/>
      <c r="T26" s="43"/>
      <c r="V26" s="97" t="s">
        <v>40</v>
      </c>
      <c r="W26" s="99">
        <f>COUNTIF(Ethnicity,"Any other black background")</f>
        <v>0</v>
      </c>
    </row>
    <row r="27" spans="2:23" s="42" customFormat="1" ht="30" customHeight="1" thickBot="1">
      <c r="B27" s="89">
        <v>22</v>
      </c>
      <c r="C27" s="88"/>
      <c r="D27" s="88"/>
      <c r="E27" s="88"/>
      <c r="F27" s="151"/>
      <c r="G27" s="88"/>
      <c r="H27" s="88"/>
      <c r="I27" s="152">
        <f t="shared" si="0"/>
      </c>
      <c r="J27" s="88"/>
      <c r="K27" s="88"/>
      <c r="L27" s="88"/>
      <c r="M27" s="88"/>
      <c r="N27" s="88"/>
      <c r="O27" s="88"/>
      <c r="P27" s="88"/>
      <c r="Q27" s="88"/>
      <c r="R27" s="88"/>
      <c r="S27" s="88"/>
      <c r="T27" s="43"/>
      <c r="V27" s="97" t="s">
        <v>31</v>
      </c>
      <c r="W27" s="99">
        <f>COUNTIF(Ethnicity,"Chinese")</f>
        <v>0</v>
      </c>
    </row>
    <row r="28" spans="2:23" s="42" customFormat="1" ht="30" customHeight="1" thickBot="1">
      <c r="B28" s="89">
        <v>23</v>
      </c>
      <c r="C28" s="88"/>
      <c r="D28" s="88"/>
      <c r="E28" s="88"/>
      <c r="F28" s="151"/>
      <c r="G28" s="88"/>
      <c r="H28" s="88"/>
      <c r="I28" s="152">
        <f t="shared" si="0"/>
      </c>
      <c r="J28" s="88"/>
      <c r="K28" s="88"/>
      <c r="L28" s="88"/>
      <c r="M28" s="88"/>
      <c r="N28" s="88"/>
      <c r="O28" s="88"/>
      <c r="P28" s="88"/>
      <c r="Q28" s="88"/>
      <c r="R28" s="88"/>
      <c r="S28" s="88"/>
      <c r="T28" s="43"/>
      <c r="V28" s="97" t="s">
        <v>41</v>
      </c>
      <c r="W28" s="99">
        <f>COUNTIF(Ethnicity,"Any other ethnic group")</f>
        <v>0</v>
      </c>
    </row>
    <row r="29" spans="2:23" s="42" customFormat="1" ht="30" customHeight="1" thickBot="1">
      <c r="B29" s="89">
        <v>24</v>
      </c>
      <c r="C29" s="88"/>
      <c r="D29" s="88"/>
      <c r="E29" s="88"/>
      <c r="F29" s="151"/>
      <c r="G29" s="88"/>
      <c r="H29" s="88"/>
      <c r="I29" s="152">
        <f t="shared" si="0"/>
      </c>
      <c r="J29" s="88"/>
      <c r="K29" s="88"/>
      <c r="L29" s="88"/>
      <c r="M29" s="88"/>
      <c r="N29" s="88"/>
      <c r="O29" s="88"/>
      <c r="P29" s="88"/>
      <c r="Q29" s="88"/>
      <c r="R29" s="88"/>
      <c r="S29" s="88"/>
      <c r="T29" s="43"/>
      <c r="V29" s="97" t="s">
        <v>32</v>
      </c>
      <c r="W29" s="99">
        <f>COUNTIF(Ethnicity,"Not stated")</f>
        <v>0</v>
      </c>
    </row>
    <row r="30" spans="2:20" s="42" customFormat="1" ht="30" customHeight="1" thickBot="1">
      <c r="B30" s="89">
        <v>25</v>
      </c>
      <c r="C30" s="88"/>
      <c r="D30" s="88"/>
      <c r="E30" s="88"/>
      <c r="F30" s="151"/>
      <c r="G30" s="88"/>
      <c r="H30" s="88"/>
      <c r="I30" s="152">
        <f t="shared" si="0"/>
      </c>
      <c r="J30" s="88"/>
      <c r="K30" s="88"/>
      <c r="L30" s="88"/>
      <c r="M30" s="88"/>
      <c r="N30" s="88"/>
      <c r="O30" s="88"/>
      <c r="P30" s="88"/>
      <c r="Q30" s="88"/>
      <c r="R30" s="88"/>
      <c r="S30" s="88"/>
      <c r="T30" s="43"/>
    </row>
    <row r="31" spans="2:20" s="42" customFormat="1" ht="30" customHeight="1" thickBot="1">
      <c r="B31" s="89">
        <v>26</v>
      </c>
      <c r="C31" s="88"/>
      <c r="D31" s="88"/>
      <c r="E31" s="88"/>
      <c r="F31" s="151"/>
      <c r="G31" s="88"/>
      <c r="H31" s="88"/>
      <c r="I31" s="152">
        <f t="shared" si="0"/>
      </c>
      <c r="J31" s="88"/>
      <c r="K31" s="88"/>
      <c r="L31" s="88"/>
      <c r="M31" s="88"/>
      <c r="N31" s="88"/>
      <c r="O31" s="88"/>
      <c r="P31" s="88"/>
      <c r="Q31" s="88"/>
      <c r="R31" s="88"/>
      <c r="S31" s="88"/>
      <c r="T31" s="43"/>
    </row>
    <row r="32" spans="2:20" s="42" customFormat="1" ht="30" customHeight="1" thickBot="1">
      <c r="B32" s="89">
        <v>27</v>
      </c>
      <c r="C32" s="88"/>
      <c r="D32" s="88"/>
      <c r="E32" s="88"/>
      <c r="F32" s="151"/>
      <c r="G32" s="88"/>
      <c r="H32" s="88"/>
      <c r="I32" s="152">
        <f t="shared" si="0"/>
      </c>
      <c r="J32" s="88"/>
      <c r="K32" s="88"/>
      <c r="L32" s="88"/>
      <c r="M32" s="88"/>
      <c r="N32" s="88"/>
      <c r="O32" s="88"/>
      <c r="P32" s="88"/>
      <c r="Q32" s="88"/>
      <c r="R32" s="88"/>
      <c r="S32" s="88"/>
      <c r="T32" s="43"/>
    </row>
    <row r="33" spans="2:20" s="42" customFormat="1" ht="30" customHeight="1" thickBot="1">
      <c r="B33" s="89">
        <v>28</v>
      </c>
      <c r="C33" s="88"/>
      <c r="D33" s="88"/>
      <c r="E33" s="88"/>
      <c r="F33" s="151"/>
      <c r="G33" s="88"/>
      <c r="H33" s="88"/>
      <c r="I33" s="152">
        <f t="shared" si="0"/>
      </c>
      <c r="J33" s="88"/>
      <c r="K33" s="88"/>
      <c r="L33" s="88"/>
      <c r="M33" s="88"/>
      <c r="N33" s="88"/>
      <c r="O33" s="88"/>
      <c r="P33" s="88"/>
      <c r="Q33" s="88"/>
      <c r="R33" s="88"/>
      <c r="S33" s="88"/>
      <c r="T33" s="43"/>
    </row>
    <row r="34" spans="2:20" s="42" customFormat="1" ht="30" customHeight="1" thickBot="1">
      <c r="B34" s="89">
        <v>29</v>
      </c>
      <c r="C34" s="88"/>
      <c r="D34" s="88"/>
      <c r="E34" s="88"/>
      <c r="F34" s="151"/>
      <c r="G34" s="88"/>
      <c r="H34" s="88"/>
      <c r="I34" s="152">
        <f t="shared" si="0"/>
      </c>
      <c r="J34" s="88"/>
      <c r="K34" s="88"/>
      <c r="L34" s="88"/>
      <c r="M34" s="88"/>
      <c r="N34" s="88"/>
      <c r="O34" s="88"/>
      <c r="P34" s="88"/>
      <c r="Q34" s="88"/>
      <c r="R34" s="88"/>
      <c r="S34" s="88"/>
      <c r="T34" s="43"/>
    </row>
    <row r="35" spans="2:20" s="42" customFormat="1" ht="30" customHeight="1" thickBot="1">
      <c r="B35" s="89">
        <v>30</v>
      </c>
      <c r="C35" s="88"/>
      <c r="D35" s="88"/>
      <c r="E35" s="88"/>
      <c r="F35" s="151"/>
      <c r="G35" s="88"/>
      <c r="H35" s="88"/>
      <c r="I35" s="152">
        <f t="shared" si="0"/>
      </c>
      <c r="J35" s="88"/>
      <c r="K35" s="88"/>
      <c r="L35" s="88"/>
      <c r="M35" s="88"/>
      <c r="N35" s="88"/>
      <c r="O35" s="88"/>
      <c r="P35" s="88"/>
      <c r="Q35" s="88"/>
      <c r="R35" s="88"/>
      <c r="S35" s="88"/>
      <c r="T35" s="43"/>
    </row>
    <row r="36" spans="2:20" s="42" customFormat="1" ht="30" customHeight="1" thickBot="1">
      <c r="B36" s="90">
        <v>31</v>
      </c>
      <c r="C36" s="88"/>
      <c r="D36" s="88"/>
      <c r="E36" s="88"/>
      <c r="F36" s="151"/>
      <c r="G36" s="88"/>
      <c r="H36" s="88"/>
      <c r="I36" s="152">
        <f t="shared" si="0"/>
      </c>
      <c r="J36" s="88"/>
      <c r="K36" s="88"/>
      <c r="L36" s="88"/>
      <c r="M36" s="88"/>
      <c r="N36" s="88"/>
      <c r="O36" s="88"/>
      <c r="P36" s="88"/>
      <c r="Q36" s="88"/>
      <c r="R36" s="88"/>
      <c r="S36" s="88"/>
      <c r="T36" s="43"/>
    </row>
    <row r="37" spans="2:20" s="42" customFormat="1" ht="30" customHeight="1" thickBot="1">
      <c r="B37" s="89">
        <v>32</v>
      </c>
      <c r="C37" s="88"/>
      <c r="D37" s="88"/>
      <c r="E37" s="88"/>
      <c r="F37" s="151"/>
      <c r="G37" s="88"/>
      <c r="H37" s="88"/>
      <c r="I37" s="152">
        <f t="shared" si="0"/>
      </c>
      <c r="J37" s="88"/>
      <c r="K37" s="88"/>
      <c r="L37" s="88"/>
      <c r="M37" s="88"/>
      <c r="N37" s="88"/>
      <c r="O37" s="88"/>
      <c r="P37" s="88"/>
      <c r="Q37" s="88"/>
      <c r="R37" s="88"/>
      <c r="S37" s="88"/>
      <c r="T37" s="43"/>
    </row>
    <row r="38" spans="2:20" s="42" customFormat="1" ht="30" customHeight="1" thickBot="1">
      <c r="B38" s="89">
        <v>33</v>
      </c>
      <c r="C38" s="88"/>
      <c r="D38" s="88"/>
      <c r="E38" s="88"/>
      <c r="F38" s="151"/>
      <c r="G38" s="88"/>
      <c r="H38" s="88"/>
      <c r="I38" s="152">
        <f t="shared" si="0"/>
      </c>
      <c r="J38" s="88"/>
      <c r="K38" s="88"/>
      <c r="L38" s="88"/>
      <c r="M38" s="88"/>
      <c r="N38" s="88"/>
      <c r="O38" s="88"/>
      <c r="P38" s="88"/>
      <c r="Q38" s="88"/>
      <c r="R38" s="88"/>
      <c r="S38" s="88"/>
      <c r="T38" s="43"/>
    </row>
    <row r="39" spans="2:20" s="42" customFormat="1" ht="30" customHeight="1" thickBot="1">
      <c r="B39" s="89">
        <v>34</v>
      </c>
      <c r="C39" s="88"/>
      <c r="D39" s="88"/>
      <c r="E39" s="88"/>
      <c r="F39" s="151"/>
      <c r="G39" s="88"/>
      <c r="H39" s="88"/>
      <c r="I39" s="152">
        <f t="shared" si="0"/>
      </c>
      <c r="J39" s="88"/>
      <c r="K39" s="88"/>
      <c r="L39" s="88"/>
      <c r="M39" s="88"/>
      <c r="N39" s="88"/>
      <c r="O39" s="88"/>
      <c r="P39" s="88"/>
      <c r="Q39" s="88"/>
      <c r="R39" s="88"/>
      <c r="S39" s="88"/>
      <c r="T39" s="43"/>
    </row>
    <row r="40" spans="2:20" s="42" customFormat="1" ht="30" customHeight="1" thickBot="1">
      <c r="B40" s="89">
        <v>35</v>
      </c>
      <c r="C40" s="88"/>
      <c r="D40" s="88"/>
      <c r="E40" s="88"/>
      <c r="F40" s="151"/>
      <c r="G40" s="88"/>
      <c r="H40" s="88"/>
      <c r="I40" s="152">
        <f t="shared" si="0"/>
      </c>
      <c r="J40" s="88"/>
      <c r="K40" s="88"/>
      <c r="L40" s="88"/>
      <c r="M40" s="88"/>
      <c r="N40" s="88"/>
      <c r="O40" s="88"/>
      <c r="P40" s="88"/>
      <c r="Q40" s="88"/>
      <c r="R40" s="88"/>
      <c r="S40" s="88"/>
      <c r="T40" s="43"/>
    </row>
    <row r="41" spans="2:20" s="42" customFormat="1" ht="30" customHeight="1" thickBot="1">
      <c r="B41" s="89">
        <v>36</v>
      </c>
      <c r="C41" s="88"/>
      <c r="D41" s="88"/>
      <c r="E41" s="88"/>
      <c r="F41" s="151"/>
      <c r="G41" s="88"/>
      <c r="H41" s="88"/>
      <c r="I41" s="152">
        <f t="shared" si="0"/>
      </c>
      <c r="J41" s="88"/>
      <c r="K41" s="88"/>
      <c r="L41" s="88"/>
      <c r="M41" s="88"/>
      <c r="N41" s="88"/>
      <c r="O41" s="88"/>
      <c r="P41" s="88"/>
      <c r="Q41" s="88"/>
      <c r="R41" s="88"/>
      <c r="S41" s="88"/>
      <c r="T41" s="43"/>
    </row>
    <row r="42" spans="2:20" s="42" customFormat="1" ht="30" customHeight="1" thickBot="1">
      <c r="B42" s="89">
        <v>37</v>
      </c>
      <c r="C42" s="88"/>
      <c r="D42" s="88"/>
      <c r="E42" s="88"/>
      <c r="F42" s="151"/>
      <c r="G42" s="88"/>
      <c r="H42" s="88"/>
      <c r="I42" s="152">
        <f t="shared" si="0"/>
      </c>
      <c r="J42" s="88"/>
      <c r="K42" s="88"/>
      <c r="L42" s="88"/>
      <c r="M42" s="88"/>
      <c r="N42" s="88"/>
      <c r="O42" s="88"/>
      <c r="P42" s="88"/>
      <c r="Q42" s="88"/>
      <c r="R42" s="88"/>
      <c r="S42" s="88"/>
      <c r="T42" s="43"/>
    </row>
    <row r="43" spans="2:20" s="42" customFormat="1" ht="30" customHeight="1" thickBot="1">
      <c r="B43" s="89">
        <v>38</v>
      </c>
      <c r="C43" s="88"/>
      <c r="D43" s="88"/>
      <c r="E43" s="88"/>
      <c r="F43" s="151"/>
      <c r="G43" s="88"/>
      <c r="H43" s="88"/>
      <c r="I43" s="152">
        <f t="shared" si="0"/>
      </c>
      <c r="J43" s="88"/>
      <c r="K43" s="88"/>
      <c r="L43" s="88"/>
      <c r="M43" s="88"/>
      <c r="N43" s="88"/>
      <c r="O43" s="88"/>
      <c r="P43" s="88"/>
      <c r="Q43" s="88"/>
      <c r="R43" s="88"/>
      <c r="S43" s="88"/>
      <c r="T43" s="43"/>
    </row>
    <row r="44" spans="2:20" s="42" customFormat="1" ht="30" customHeight="1" thickBot="1">
      <c r="B44" s="89">
        <v>39</v>
      </c>
      <c r="C44" s="88"/>
      <c r="D44" s="88"/>
      <c r="E44" s="88"/>
      <c r="F44" s="151"/>
      <c r="G44" s="88"/>
      <c r="H44" s="88"/>
      <c r="I44" s="152">
        <f t="shared" si="0"/>
      </c>
      <c r="J44" s="88"/>
      <c r="K44" s="88"/>
      <c r="L44" s="88"/>
      <c r="M44" s="88"/>
      <c r="N44" s="88"/>
      <c r="O44" s="88"/>
      <c r="P44" s="88"/>
      <c r="Q44" s="88"/>
      <c r="R44" s="88"/>
      <c r="S44" s="88"/>
      <c r="T44" s="43"/>
    </row>
    <row r="45" spans="2:20" s="42" customFormat="1" ht="30" customHeight="1" thickBot="1">
      <c r="B45" s="89">
        <v>40</v>
      </c>
      <c r="C45" s="88"/>
      <c r="D45" s="88"/>
      <c r="E45" s="88"/>
      <c r="F45" s="151"/>
      <c r="G45" s="88"/>
      <c r="H45" s="88"/>
      <c r="I45" s="152">
        <f t="shared" si="0"/>
      </c>
      <c r="J45" s="88"/>
      <c r="K45" s="88"/>
      <c r="L45" s="88"/>
      <c r="M45" s="88"/>
      <c r="N45" s="88"/>
      <c r="O45" s="88"/>
      <c r="P45" s="88"/>
      <c r="Q45" s="88"/>
      <c r="R45" s="88"/>
      <c r="S45" s="88"/>
      <c r="T45" s="43"/>
    </row>
    <row r="46" spans="2:20" s="42" customFormat="1" ht="30" customHeight="1" thickBot="1">
      <c r="B46" s="89" t="s">
        <v>117</v>
      </c>
      <c r="C46" s="88"/>
      <c r="D46" s="88"/>
      <c r="E46" s="88"/>
      <c r="F46" s="151"/>
      <c r="G46" s="88"/>
      <c r="H46" s="88"/>
      <c r="I46" s="152">
        <f t="shared" si="0"/>
      </c>
      <c r="J46" s="88"/>
      <c r="K46" s="88"/>
      <c r="L46" s="88"/>
      <c r="M46" s="88"/>
      <c r="N46" s="88"/>
      <c r="O46" s="88"/>
      <c r="P46" s="88"/>
      <c r="Q46" s="88"/>
      <c r="R46" s="88"/>
      <c r="S46" s="88"/>
      <c r="T46" s="43"/>
    </row>
    <row r="47" spans="2:20" s="42" customFormat="1" ht="13.5" thickBot="1">
      <c r="B47" s="3" t="s">
        <v>5</v>
      </c>
      <c r="C47" s="47"/>
      <c r="D47" s="48"/>
      <c r="E47" s="49"/>
      <c r="F47" s="91"/>
      <c r="G47" s="91">
        <f>COUNTIF(G6:G46,"Yes")</f>
        <v>0</v>
      </c>
      <c r="H47" s="91">
        <f>COUNTIF(H6:H46,"Yes")</f>
        <v>0</v>
      </c>
      <c r="I47" s="91">
        <f>COUNTIF(I6:I46,"Standard 1 met")+COUNTIF(I6:I46,"Standard 2 met")</f>
        <v>0</v>
      </c>
      <c r="J47" s="91">
        <f>COUNTIF(J6:J46,"Yes")</f>
        <v>0</v>
      </c>
      <c r="K47" s="91">
        <f>COUNTIF(K6:K46,"Yes")</f>
        <v>0</v>
      </c>
      <c r="L47" s="91">
        <f>COUNTIF(L6:L46,"Repositioned")+COUNTIF(L6:L46,"Offered help")</f>
        <v>0</v>
      </c>
      <c r="M47" s="91">
        <f aca="true" t="shared" si="1" ref="M47:T47">COUNTIF(M6:M46,"Yes")</f>
        <v>0</v>
      </c>
      <c r="N47" s="91">
        <f t="shared" si="1"/>
        <v>0</v>
      </c>
      <c r="O47" s="91">
        <f t="shared" si="1"/>
        <v>0</v>
      </c>
      <c r="P47" s="91">
        <f t="shared" si="1"/>
        <v>0</v>
      </c>
      <c r="Q47" s="91">
        <f t="shared" si="1"/>
        <v>0</v>
      </c>
      <c r="R47" s="91">
        <f t="shared" si="1"/>
        <v>0</v>
      </c>
      <c r="S47" s="91">
        <f t="shared" si="1"/>
        <v>0</v>
      </c>
      <c r="T47" s="91">
        <f t="shared" si="1"/>
        <v>0</v>
      </c>
    </row>
    <row r="48" spans="2:20" s="42" customFormat="1" ht="13.5" thickBot="1">
      <c r="B48" s="3" t="s">
        <v>6</v>
      </c>
      <c r="C48" s="50"/>
      <c r="D48" s="40"/>
      <c r="E48" s="51"/>
      <c r="F48" s="91"/>
      <c r="G48" s="91">
        <f aca="true" t="shared" si="2" ref="G48:T48">COUNTIF(G6:G46,"No")</f>
        <v>0</v>
      </c>
      <c r="H48" s="91">
        <f t="shared" si="2"/>
        <v>0</v>
      </c>
      <c r="I48" s="91">
        <f>COUNTIF(I6:I46,"No")</f>
        <v>0</v>
      </c>
      <c r="J48" s="91">
        <f t="shared" si="2"/>
        <v>0</v>
      </c>
      <c r="K48" s="91">
        <f t="shared" si="2"/>
        <v>0</v>
      </c>
      <c r="L48" s="91">
        <f t="shared" si="2"/>
        <v>0</v>
      </c>
      <c r="M48" s="91">
        <f t="shared" si="2"/>
        <v>0</v>
      </c>
      <c r="N48" s="91">
        <f t="shared" si="2"/>
        <v>0</v>
      </c>
      <c r="O48" s="91">
        <f t="shared" si="2"/>
        <v>0</v>
      </c>
      <c r="P48" s="91">
        <f t="shared" si="2"/>
        <v>0</v>
      </c>
      <c r="Q48" s="91">
        <f t="shared" si="2"/>
        <v>0</v>
      </c>
      <c r="R48" s="91">
        <f t="shared" si="2"/>
        <v>0</v>
      </c>
      <c r="S48" s="91">
        <f t="shared" si="2"/>
        <v>0</v>
      </c>
      <c r="T48" s="91">
        <f t="shared" si="2"/>
        <v>0</v>
      </c>
    </row>
    <row r="49" spans="2:20" s="42" customFormat="1" ht="13.5" thickBot="1">
      <c r="B49" s="3" t="s">
        <v>7</v>
      </c>
      <c r="C49" s="50"/>
      <c r="D49" s="40"/>
      <c r="E49" s="51"/>
      <c r="F49" s="91"/>
      <c r="G49" s="91">
        <f aca="true" t="shared" si="3" ref="G49:T49">SUM(G47:G48)</f>
        <v>0</v>
      </c>
      <c r="H49" s="91">
        <f t="shared" si="3"/>
        <v>0</v>
      </c>
      <c r="I49" s="91">
        <f>SUM(I47:I48)</f>
        <v>0</v>
      </c>
      <c r="J49" s="91">
        <f t="shared" si="3"/>
        <v>0</v>
      </c>
      <c r="K49" s="91">
        <f t="shared" si="3"/>
        <v>0</v>
      </c>
      <c r="L49" s="91">
        <f>SUM(L47:L48)</f>
        <v>0</v>
      </c>
      <c r="M49" s="91">
        <f>SUM(M47:M48)</f>
        <v>0</v>
      </c>
      <c r="N49" s="91">
        <f t="shared" si="3"/>
        <v>0</v>
      </c>
      <c r="O49" s="91">
        <f t="shared" si="3"/>
        <v>0</v>
      </c>
      <c r="P49" s="91">
        <f t="shared" si="3"/>
        <v>0</v>
      </c>
      <c r="Q49" s="91">
        <f t="shared" si="3"/>
        <v>0</v>
      </c>
      <c r="R49" s="91">
        <f t="shared" si="3"/>
        <v>0</v>
      </c>
      <c r="S49" s="91">
        <f t="shared" si="3"/>
        <v>0</v>
      </c>
      <c r="T49" s="91">
        <f t="shared" si="3"/>
        <v>0</v>
      </c>
    </row>
    <row r="50" spans="2:20" s="55" customFormat="1" ht="13.5" thickBot="1">
      <c r="B50" s="5" t="s">
        <v>8</v>
      </c>
      <c r="C50" s="52"/>
      <c r="D50" s="53"/>
      <c r="E50" s="54"/>
      <c r="F50" s="92"/>
      <c r="G50" s="92" t="str">
        <f aca="true" t="shared" si="4" ref="G50:T50">IF(ISERROR(G47/G49),"%",G47/G49)</f>
        <v>%</v>
      </c>
      <c r="H50" s="92" t="str">
        <f t="shared" si="4"/>
        <v>%</v>
      </c>
      <c r="I50" s="92" t="str">
        <f>IF(ISERROR(I47/I49),"%",I47/I49)</f>
        <v>%</v>
      </c>
      <c r="J50" s="92" t="str">
        <f t="shared" si="4"/>
        <v>%</v>
      </c>
      <c r="K50" s="92" t="str">
        <f t="shared" si="4"/>
        <v>%</v>
      </c>
      <c r="L50" s="92" t="str">
        <f>IF(ISERROR(L47/L49),"%",L47/L49)</f>
        <v>%</v>
      </c>
      <c r="M50" s="92" t="str">
        <f>IF(ISERROR(M47/M49),"%",M47/M49)</f>
        <v>%</v>
      </c>
      <c r="N50" s="92" t="str">
        <f t="shared" si="4"/>
        <v>%</v>
      </c>
      <c r="O50" s="92" t="str">
        <f t="shared" si="4"/>
        <v>%</v>
      </c>
      <c r="P50" s="92" t="str">
        <f t="shared" si="4"/>
        <v>%</v>
      </c>
      <c r="Q50" s="92" t="str">
        <f t="shared" si="4"/>
        <v>%</v>
      </c>
      <c r="R50" s="92" t="str">
        <f t="shared" si="4"/>
        <v>%</v>
      </c>
      <c r="S50" s="92" t="str">
        <f t="shared" si="4"/>
        <v>%</v>
      </c>
      <c r="T50" s="92" t="str">
        <f t="shared" si="4"/>
        <v>%</v>
      </c>
    </row>
    <row r="51" spans="3:20" s="42" customFormat="1" ht="12.75">
      <c r="C51" s="56"/>
      <c r="F51" s="93"/>
      <c r="G51" s="93"/>
      <c r="H51" s="93"/>
      <c r="I51" s="93"/>
      <c r="J51" s="93"/>
      <c r="K51" s="93"/>
      <c r="L51" s="93"/>
      <c r="M51" s="93"/>
      <c r="N51" s="93"/>
      <c r="O51" s="93"/>
      <c r="P51" s="93"/>
      <c r="Q51" s="93"/>
      <c r="R51" s="93"/>
      <c r="S51" s="93"/>
      <c r="T51" s="93"/>
    </row>
    <row r="52" spans="3:20" s="42" customFormat="1" ht="13.5" thickBot="1">
      <c r="C52" s="56"/>
      <c r="F52" s="93"/>
      <c r="G52" s="93"/>
      <c r="H52" s="93"/>
      <c r="I52" s="93"/>
      <c r="J52" s="93"/>
      <c r="K52" s="93"/>
      <c r="L52" s="93"/>
      <c r="M52" s="93"/>
      <c r="N52" s="93"/>
      <c r="O52" s="93"/>
      <c r="P52" s="93"/>
      <c r="Q52" s="93"/>
      <c r="R52" s="93"/>
      <c r="S52" s="93"/>
      <c r="T52" s="93"/>
    </row>
    <row r="53" spans="2:20" s="42" customFormat="1" ht="13.5" thickBot="1">
      <c r="B53" s="3" t="s">
        <v>18</v>
      </c>
      <c r="C53" s="56"/>
      <c r="F53" s="91"/>
      <c r="G53" s="91">
        <f aca="true" t="shared" si="5" ref="G53:T53">COUNTIF(G6:G46,"NA")</f>
        <v>0</v>
      </c>
      <c r="H53" s="91">
        <f t="shared" si="5"/>
        <v>0</v>
      </c>
      <c r="I53" s="91">
        <f>COUNTIF(I6:I46,"NA")</f>
        <v>0</v>
      </c>
      <c r="J53" s="91">
        <f t="shared" si="5"/>
        <v>0</v>
      </c>
      <c r="K53" s="91">
        <f t="shared" si="5"/>
        <v>0</v>
      </c>
      <c r="L53" s="91">
        <f t="shared" si="5"/>
        <v>0</v>
      </c>
      <c r="M53" s="91">
        <f t="shared" si="5"/>
        <v>0</v>
      </c>
      <c r="N53" s="91">
        <f t="shared" si="5"/>
        <v>0</v>
      </c>
      <c r="O53" s="91">
        <f t="shared" si="5"/>
        <v>0</v>
      </c>
      <c r="P53" s="91">
        <f t="shared" si="5"/>
        <v>0</v>
      </c>
      <c r="Q53" s="91">
        <f t="shared" si="5"/>
        <v>0</v>
      </c>
      <c r="R53" s="91">
        <f t="shared" si="5"/>
        <v>0</v>
      </c>
      <c r="S53" s="91">
        <f t="shared" si="5"/>
        <v>0</v>
      </c>
      <c r="T53" s="91">
        <f t="shared" si="5"/>
        <v>0</v>
      </c>
    </row>
    <row r="54" spans="2:20" s="42" customFormat="1" ht="13.5" thickBot="1">
      <c r="B54" s="3" t="s">
        <v>21</v>
      </c>
      <c r="C54" s="56"/>
      <c r="F54" s="91"/>
      <c r="G54" s="91">
        <f aca="true" t="shared" si="6" ref="G54:T54">COUNTIF(G6:G46,"*Exception*")</f>
        <v>0</v>
      </c>
      <c r="H54" s="91">
        <f t="shared" si="6"/>
        <v>0</v>
      </c>
      <c r="I54" s="91">
        <f>COUNTIF(I6:I46,"*Exception*")</f>
        <v>0</v>
      </c>
      <c r="J54" s="91">
        <f t="shared" si="6"/>
        <v>0</v>
      </c>
      <c r="K54" s="91">
        <f t="shared" si="6"/>
        <v>0</v>
      </c>
      <c r="L54" s="91">
        <f t="shared" si="6"/>
        <v>0</v>
      </c>
      <c r="M54" s="91">
        <f t="shared" si="6"/>
        <v>0</v>
      </c>
      <c r="N54" s="91">
        <f t="shared" si="6"/>
        <v>0</v>
      </c>
      <c r="O54" s="91">
        <f t="shared" si="6"/>
        <v>0</v>
      </c>
      <c r="P54" s="91">
        <f t="shared" si="6"/>
        <v>0</v>
      </c>
      <c r="Q54" s="91">
        <f t="shared" si="6"/>
        <v>0</v>
      </c>
      <c r="R54" s="91">
        <f t="shared" si="6"/>
        <v>0</v>
      </c>
      <c r="S54" s="91">
        <f t="shared" si="6"/>
        <v>0</v>
      </c>
      <c r="T54" s="91">
        <f t="shared" si="6"/>
        <v>0</v>
      </c>
    </row>
    <row r="57" spans="2:5" ht="15">
      <c r="B57" s="175" t="s">
        <v>86</v>
      </c>
      <c r="C57" s="169"/>
      <c r="D57" s="169"/>
      <c r="E57" s="169"/>
    </row>
    <row r="58" spans="2:5" ht="15">
      <c r="B58" s="176" t="s">
        <v>168</v>
      </c>
      <c r="C58" s="177"/>
      <c r="D58" s="177"/>
      <c r="E58" s="177"/>
    </row>
    <row r="59" spans="2:5" ht="15">
      <c r="B59" s="178"/>
      <c r="C59" s="177"/>
      <c r="D59" s="177"/>
      <c r="E59" s="177"/>
    </row>
    <row r="60" spans="2:5" ht="15">
      <c r="B60" s="178"/>
      <c r="C60" s="177"/>
      <c r="D60" s="177"/>
      <c r="E60" s="177"/>
    </row>
    <row r="61" spans="2:5" ht="15">
      <c r="B61" s="178"/>
      <c r="C61" s="177"/>
      <c r="D61" s="177"/>
      <c r="E61" s="177"/>
    </row>
    <row r="62" spans="2:5" ht="15">
      <c r="B62" s="176"/>
      <c r="C62" s="177"/>
      <c r="D62" s="177"/>
      <c r="E62" s="177"/>
    </row>
    <row r="63" spans="2:5" ht="15">
      <c r="B63" s="176"/>
      <c r="C63" s="177"/>
      <c r="D63" s="177"/>
      <c r="E63" s="177"/>
    </row>
    <row r="64" spans="2:5" ht="15">
      <c r="B64" s="176"/>
      <c r="C64" s="177"/>
      <c r="D64" s="177"/>
      <c r="E64" s="177"/>
    </row>
    <row r="65" spans="2:5" ht="15">
      <c r="B65" s="176"/>
      <c r="C65" s="177"/>
      <c r="D65" s="177"/>
      <c r="E65" s="177"/>
    </row>
    <row r="79" ht="14.25" hidden="1">
      <c r="B79" s="42" t="s">
        <v>25</v>
      </c>
    </row>
    <row r="80" ht="14.25" hidden="1">
      <c r="B80" s="42" t="s">
        <v>26</v>
      </c>
    </row>
    <row r="81" ht="14.25" hidden="1">
      <c r="B81" s="42" t="s">
        <v>37</v>
      </c>
    </row>
    <row r="82" ht="14.25" hidden="1">
      <c r="B82" s="42" t="s">
        <v>33</v>
      </c>
    </row>
    <row r="83" ht="14.25" hidden="1">
      <c r="B83" s="42" t="s">
        <v>34</v>
      </c>
    </row>
    <row r="84" ht="14.25" hidden="1">
      <c r="B84" s="42" t="s">
        <v>27</v>
      </c>
    </row>
    <row r="85" ht="14.25" hidden="1">
      <c r="B85" s="42" t="s">
        <v>38</v>
      </c>
    </row>
    <row r="86" ht="14.25" hidden="1">
      <c r="B86" s="42" t="s">
        <v>28</v>
      </c>
    </row>
    <row r="87" ht="14.25" hidden="1">
      <c r="B87" s="42" t="s">
        <v>29</v>
      </c>
    </row>
    <row r="88" ht="14.25" hidden="1">
      <c r="B88" s="42" t="s">
        <v>30</v>
      </c>
    </row>
    <row r="89" ht="14.25" hidden="1">
      <c r="B89" s="42" t="s">
        <v>39</v>
      </c>
    </row>
    <row r="90" ht="14.25" hidden="1">
      <c r="B90" s="42" t="s">
        <v>35</v>
      </c>
    </row>
    <row r="91" ht="14.25" hidden="1">
      <c r="B91" s="42" t="s">
        <v>36</v>
      </c>
    </row>
    <row r="92" ht="14.25" hidden="1">
      <c r="B92" s="42" t="s">
        <v>40</v>
      </c>
    </row>
    <row r="93" ht="14.25" hidden="1">
      <c r="B93" s="42" t="s">
        <v>31</v>
      </c>
    </row>
    <row r="94" ht="14.25" hidden="1">
      <c r="B94" s="42" t="s">
        <v>41</v>
      </c>
    </row>
    <row r="95" ht="14.25" hidden="1">
      <c r="B95" s="42" t="s">
        <v>32</v>
      </c>
    </row>
  </sheetData>
  <sheetProtection formatCells="0" formatColumns="0" formatRows="0" insertColumns="0" insertRows="0" insertHyperlinks="0" deleteColumns="0" deleteRows="0" sort="0" autoFilter="0" pivotTables="0"/>
  <mergeCells count="9">
    <mergeCell ref="B57:E57"/>
    <mergeCell ref="B62:E62"/>
    <mergeCell ref="B63:E63"/>
    <mergeCell ref="B64:E64"/>
    <mergeCell ref="B65:E65"/>
    <mergeCell ref="B58:E58"/>
    <mergeCell ref="B59:E59"/>
    <mergeCell ref="B60:E60"/>
    <mergeCell ref="B61:E61"/>
  </mergeCells>
  <conditionalFormatting sqref="G6:G46">
    <cfRule type="expression" priority="3" dxfId="1" stopIfTrue="1">
      <formula>(OR($F6="Secondary care",F6="A care home in which NHS care is provided"))</formula>
    </cfRule>
  </conditionalFormatting>
  <conditionalFormatting sqref="I6:I46">
    <cfRule type="containsText" priority="1" dxfId="4" operator="containsText" stopIfTrue="1" text="FALSE">
      <formula>NOT(ISERROR(SEARCH("FALSE",I6)))</formula>
    </cfRule>
  </conditionalFormatting>
  <dataValidations count="6">
    <dataValidation type="list" allowBlank="1" showInputMessage="1" showErrorMessage="1" sqref="M6:M46 O6:T46 J6:K46 G6:H46">
      <formula1>"Yes, No, NA, Exception"</formula1>
    </dataValidation>
    <dataValidation type="list" allowBlank="1" showInputMessage="1" showErrorMessage="1" sqref="D6:D46">
      <formula1>"Male,Female"</formula1>
    </dataValidation>
    <dataValidation type="list" allowBlank="1" showInputMessage="1" showErrorMessage="1" sqref="E6:E46">
      <formula1>$B$79:$B$95</formula1>
    </dataValidation>
    <dataValidation type="list" allowBlank="1" showInputMessage="1" showErrorMessage="1" sqref="N6:N46">
      <formula1>"Yes, No, NA, Exception A, Exception"</formula1>
    </dataValidation>
    <dataValidation type="list" allowBlank="1" showInputMessage="1" showErrorMessage="1" sqref="L6:L46">
      <formula1>"Repositioned, Offered help, No, NA, Exception"</formula1>
    </dataValidation>
    <dataValidation type="list" allowBlank="1" showInputMessage="1" showErrorMessage="1" sqref="F6:F46">
      <formula1>"Secondary care,A care home in which NHS care is provided,Receiving NHS care in any other setting"</formula1>
    </dataValidation>
  </dataValidations>
  <printOptions/>
  <pageMargins left="0.7086614173228347" right="0.7086614173228347" top="0.7480314960629921" bottom="0.7480314960629921" header="0.31496062992125984" footer="0.31496062992125984"/>
  <pageSetup fitToHeight="2" fitToWidth="6" horizontalDpi="300" verticalDpi="300" orientation="landscape" paperSize="9" scale="59" r:id="rId3"/>
  <ignoredErrors>
    <ignoredError sqref="B1 J49:K50 J53:K54 J47:K47 N47:T47 N53:T54 N49:T50 G47:H47 G53:H54 G49:H50" unlockedFormula="1"/>
  </ignoredErrors>
  <legacyDrawing r:id="rId2"/>
</worksheet>
</file>

<file path=xl/worksheets/sheet6.xml><?xml version="1.0" encoding="utf-8"?>
<worksheet xmlns="http://schemas.openxmlformats.org/spreadsheetml/2006/main" xmlns:r="http://schemas.openxmlformats.org/officeDocument/2006/relationships">
  <sheetPr codeName="Sheet10">
    <pageSetUpPr fitToPage="1"/>
  </sheetPr>
  <dimension ref="B1:N121"/>
  <sheetViews>
    <sheetView showGridLines="0" zoomScalePageLayoutView="0" workbookViewId="0" topLeftCell="A10">
      <selection activeCell="G22" sqref="G22"/>
    </sheetView>
  </sheetViews>
  <sheetFormatPr defaultColWidth="9.140625" defaultRowHeight="15"/>
  <cols>
    <col min="1" max="1" width="9.140625" style="30" customWidth="1"/>
    <col min="2" max="2" width="29.7109375" style="30" customWidth="1"/>
    <col min="3" max="4" width="11.421875" style="30" customWidth="1"/>
    <col min="5" max="5" width="30.57421875" style="30" customWidth="1"/>
    <col min="6" max="9" width="13.00390625" style="30" customWidth="1"/>
    <col min="10" max="16384" width="9.140625" style="30" customWidth="1"/>
  </cols>
  <sheetData>
    <row r="1" spans="2:9" ht="45.75" customHeight="1">
      <c r="B1" s="179" t="str">
        <f>'Hidden sheet'!B3&amp;": "&amp;'Hidden sheet'!B4&amp;" clinical audit report"</f>
        <v>Pressure ulcers: prevention in adults clinical audit report</v>
      </c>
      <c r="C1" s="180"/>
      <c r="D1" s="180"/>
      <c r="E1" s="180"/>
      <c r="F1" s="180"/>
      <c r="G1" s="180"/>
      <c r="H1" s="180"/>
      <c r="I1" s="180"/>
    </row>
    <row r="2" spans="2:9" ht="15">
      <c r="B2" s="181"/>
      <c r="C2" s="181"/>
      <c r="D2" s="181"/>
      <c r="E2" s="181"/>
      <c r="F2" s="181"/>
      <c r="G2" s="181"/>
      <c r="H2" s="181"/>
      <c r="I2" s="169"/>
    </row>
    <row r="3" spans="2:14" s="85" customFormat="1" ht="15.75">
      <c r="B3" s="182" t="s">
        <v>44</v>
      </c>
      <c r="C3" s="182"/>
      <c r="D3" s="182"/>
      <c r="E3" s="183"/>
      <c r="F3" s="183"/>
      <c r="G3" s="183"/>
      <c r="H3" s="184"/>
      <c r="I3" s="184"/>
      <c r="J3" s="105"/>
      <c r="K3" s="105"/>
      <c r="L3" s="105"/>
      <c r="M3" s="105"/>
      <c r="N3" s="105"/>
    </row>
    <row r="4" spans="2:14" s="85" customFormat="1" ht="15.75" customHeight="1">
      <c r="B4" s="185" t="str">
        <f>Introduction!B1&amp;"."</f>
        <v>Pressure ulcers: prevention in adults clinical audit.</v>
      </c>
      <c r="C4" s="185"/>
      <c r="D4" s="185"/>
      <c r="E4" s="186"/>
      <c r="F4" s="186"/>
      <c r="G4" s="186"/>
      <c r="H4" s="187"/>
      <c r="I4" s="187"/>
      <c r="J4" s="105"/>
      <c r="K4" s="105"/>
      <c r="L4" s="105"/>
      <c r="M4" s="105"/>
      <c r="N4" s="105"/>
    </row>
    <row r="5" spans="2:14" s="85" customFormat="1" ht="15.75" customHeight="1">
      <c r="B5" s="185"/>
      <c r="C5" s="185"/>
      <c r="D5" s="185"/>
      <c r="E5" s="186"/>
      <c r="F5" s="186"/>
      <c r="G5" s="186"/>
      <c r="H5" s="187"/>
      <c r="I5" s="187"/>
      <c r="J5" s="105"/>
      <c r="K5" s="105"/>
      <c r="L5" s="105"/>
      <c r="M5" s="105"/>
      <c r="N5" s="105"/>
    </row>
    <row r="6" spans="2:14" s="85" customFormat="1" ht="15.75">
      <c r="B6" s="182" t="s">
        <v>45</v>
      </c>
      <c r="C6" s="182"/>
      <c r="D6" s="182"/>
      <c r="E6" s="183"/>
      <c r="F6" s="183"/>
      <c r="G6" s="183"/>
      <c r="H6" s="184"/>
      <c r="I6" s="184"/>
      <c r="J6" s="105"/>
      <c r="K6" s="105"/>
      <c r="L6" s="105"/>
      <c r="M6" s="105"/>
      <c r="N6" s="105"/>
    </row>
    <row r="7" spans="2:14" s="85" customFormat="1" ht="31.5" customHeight="1">
      <c r="B7" s="185" t="str">
        <f>"The aim of this clinical audit is "&amp;'Hidden sheet'!B7&amp;"."</f>
        <v>The aim of this clinical audit is to help prevent pressure ulcers in adults.</v>
      </c>
      <c r="C7" s="185"/>
      <c r="D7" s="185"/>
      <c r="E7" s="186"/>
      <c r="F7" s="186"/>
      <c r="G7" s="186"/>
      <c r="H7" s="187"/>
      <c r="I7" s="187"/>
      <c r="J7" s="105"/>
      <c r="K7" s="105"/>
      <c r="L7" s="105"/>
      <c r="M7" s="105"/>
      <c r="N7" s="105"/>
    </row>
    <row r="8" spans="2:14" s="85" customFormat="1" ht="15.75" customHeight="1">
      <c r="B8" s="185"/>
      <c r="C8" s="185"/>
      <c r="D8" s="185"/>
      <c r="E8" s="186"/>
      <c r="F8" s="186"/>
      <c r="G8" s="186"/>
      <c r="H8" s="187"/>
      <c r="I8" s="187"/>
      <c r="J8" s="105"/>
      <c r="K8" s="105"/>
      <c r="L8" s="105"/>
      <c r="M8" s="105"/>
      <c r="N8" s="105"/>
    </row>
    <row r="9" spans="2:14" s="85" customFormat="1" ht="15.75">
      <c r="B9" s="182" t="s">
        <v>68</v>
      </c>
      <c r="C9" s="182"/>
      <c r="D9" s="182"/>
      <c r="E9" s="183"/>
      <c r="F9" s="183"/>
      <c r="G9" s="183"/>
      <c r="H9" s="184"/>
      <c r="I9" s="184"/>
      <c r="J9" s="105"/>
      <c r="K9" s="105"/>
      <c r="L9" s="105"/>
      <c r="M9" s="105"/>
      <c r="N9" s="105"/>
    </row>
    <row r="10" spans="2:14" s="85" customFormat="1" ht="15">
      <c r="B10" s="185" t="str">
        <f>"The audit standards are based on "&amp;'Hidden sheet'!B2&amp;". NICE clinical guideline "&amp;'Hidden sheet'!B5&amp;" ("&amp;'Hidden sheet'!B6&amp;")."</f>
        <v>The audit standards are based on Pressure ulcers: prevention and management of pressure ulcers. NICE clinical guideline 179 (2014).</v>
      </c>
      <c r="C10" s="185"/>
      <c r="D10" s="185"/>
      <c r="E10" s="186"/>
      <c r="F10" s="186"/>
      <c r="G10" s="186"/>
      <c r="H10" s="187"/>
      <c r="I10" s="187"/>
      <c r="J10" s="105"/>
      <c r="K10" s="105"/>
      <c r="L10" s="105"/>
      <c r="M10" s="105"/>
      <c r="N10" s="105"/>
    </row>
    <row r="11" spans="2:14" s="85" customFormat="1" ht="15.75" customHeight="1">
      <c r="B11" s="185"/>
      <c r="C11" s="185"/>
      <c r="D11" s="185"/>
      <c r="E11" s="186"/>
      <c r="F11" s="186"/>
      <c r="G11" s="186"/>
      <c r="H11" s="187"/>
      <c r="I11" s="187"/>
      <c r="J11" s="105"/>
      <c r="K11" s="105"/>
      <c r="L11" s="105"/>
      <c r="M11" s="105"/>
      <c r="N11" s="105"/>
    </row>
    <row r="12" spans="2:14" s="85" customFormat="1" ht="15.75">
      <c r="B12" s="182" t="s">
        <v>46</v>
      </c>
      <c r="C12" s="182"/>
      <c r="D12" s="182"/>
      <c r="E12" s="183"/>
      <c r="F12" s="183"/>
      <c r="G12" s="183"/>
      <c r="H12" s="184"/>
      <c r="I12" s="184"/>
      <c r="J12" s="105"/>
      <c r="K12" s="105"/>
      <c r="L12" s="105"/>
      <c r="M12" s="105"/>
      <c r="N12" s="105"/>
    </row>
    <row r="13" spans="2:14" s="85" customFormat="1" ht="31.5" customHeight="1">
      <c r="B13" s="185" t="str">
        <f>"The audit sample includes "&amp;'Hidden sheet'!B11&amp;"."</f>
        <v>The audit sample includes people aged 18 years or older.</v>
      </c>
      <c r="C13" s="185"/>
      <c r="D13" s="185"/>
      <c r="E13" s="186"/>
      <c r="F13" s="186"/>
      <c r="G13" s="186"/>
      <c r="H13" s="187"/>
      <c r="I13" s="187"/>
      <c r="J13" s="105"/>
      <c r="K13" s="105"/>
      <c r="L13" s="105"/>
      <c r="M13" s="105"/>
      <c r="N13" s="105"/>
    </row>
    <row r="14" spans="2:14" s="85" customFormat="1" ht="15">
      <c r="B14" s="185"/>
      <c r="C14" s="185"/>
      <c r="D14" s="185"/>
      <c r="E14" s="186"/>
      <c r="F14" s="186"/>
      <c r="G14" s="186"/>
      <c r="H14" s="187"/>
      <c r="I14" s="187"/>
      <c r="J14" s="105"/>
      <c r="K14" s="105"/>
      <c r="L14" s="105"/>
      <c r="M14" s="105"/>
      <c r="N14" s="105"/>
    </row>
    <row r="15" spans="2:14" s="85" customFormat="1" ht="20.25" customHeight="1">
      <c r="B15" s="182" t="s">
        <v>52</v>
      </c>
      <c r="C15" s="182"/>
      <c r="D15" s="182"/>
      <c r="E15" s="182"/>
      <c r="F15" s="182"/>
      <c r="G15" s="182"/>
      <c r="H15" s="184"/>
      <c r="I15" s="184"/>
      <c r="J15" s="105"/>
      <c r="K15" s="105"/>
      <c r="L15" s="105"/>
      <c r="M15" s="105"/>
      <c r="N15" s="105"/>
    </row>
    <row r="16" spans="2:9" s="85" customFormat="1" ht="15">
      <c r="B16" s="191"/>
      <c r="C16" s="177"/>
      <c r="D16" s="177"/>
      <c r="E16" s="177"/>
      <c r="F16" s="32" t="s">
        <v>19</v>
      </c>
      <c r="G16" s="33">
        <f>COUNTA('Data collection'!G6:G46)</f>
        <v>0</v>
      </c>
      <c r="H16" s="32" t="s">
        <v>20</v>
      </c>
      <c r="I16" s="36">
        <f>COUNTA('Re-audit'!F6:F46)</f>
        <v>0</v>
      </c>
    </row>
    <row r="17" spans="2:9" s="85" customFormat="1" ht="15.75" thickBot="1">
      <c r="B17" s="198"/>
      <c r="C17" s="199"/>
      <c r="D17" s="199"/>
      <c r="E17" s="199"/>
      <c r="F17" s="199"/>
      <c r="G17" s="199"/>
      <c r="H17" s="199"/>
      <c r="I17" s="199"/>
    </row>
    <row r="18" spans="2:9" ht="15.75" thickBot="1">
      <c r="B18" s="193" t="s">
        <v>68</v>
      </c>
      <c r="C18" s="194"/>
      <c r="D18" s="194"/>
      <c r="E18" s="200"/>
      <c r="F18" s="193" t="s">
        <v>53</v>
      </c>
      <c r="G18" s="194"/>
      <c r="H18" s="193" t="s">
        <v>54</v>
      </c>
      <c r="I18" s="200"/>
    </row>
    <row r="19" spans="2:9" s="110" customFormat="1" ht="17.25" customHeight="1" thickBot="1">
      <c r="B19" s="125" t="str">
        <f>'Audit standards'!B12</f>
        <v>Risk assessment</v>
      </c>
      <c r="C19" s="126"/>
      <c r="D19" s="126"/>
      <c r="E19" s="126"/>
      <c r="F19" s="127"/>
      <c r="G19" s="126"/>
      <c r="H19" s="127"/>
      <c r="I19" s="128"/>
    </row>
    <row r="20" spans="2:9" ht="37.5" customHeight="1" thickBot="1">
      <c r="B20" s="188" t="str">
        <f>'Audit standards'!B13</f>
        <v>1. People admitted to secondary care or care homes in which NHS care is provided are assessed for pressure ulcer risk.
</v>
      </c>
      <c r="C20" s="189"/>
      <c r="D20" s="189"/>
      <c r="E20" s="190"/>
      <c r="F20" s="37">
        <f>COUNTIF('Data collection'!I6:I46,"Standard 1 met")</f>
        <v>0</v>
      </c>
      <c r="G20" s="38" t="str">
        <f>COUNTIF('Data collection'!I6:I46,"Standard 1 met")&amp;"/"&amp;COUNTIF('Data collection'!F6:F46,"Secondary care")+COUNTIF('Data collection'!F6:F46,"A care home in which NHS care is provided")</f>
        <v>0/0</v>
      </c>
      <c r="H20" s="37">
        <f>COUNTIF('Re-audit'!I6:I46,"Standard 1 met")</f>
        <v>0</v>
      </c>
      <c r="I20" s="38" t="str">
        <f>COUNTIF('Re-audit'!I6:I46,"Standard 1 met")&amp;"/"&amp;COUNTIF('Re-audit'!F6:F46,"Secondary care")+COUNTIF('Re-audit'!F6:F46,"A care home in which NHS care is provided")</f>
        <v>0/0</v>
      </c>
    </row>
    <row r="21" spans="2:9" ht="122.25" customHeight="1" thickBot="1">
      <c r="B21" s="188" t="str">
        <f>'Audit standards'!B14</f>
        <v>2. People receiving NHS care in all other settings are assessed for pressure ulcer risk if they have a risk factor, for example:
   -significantly limited mobility (for example, people with a spinal cord injury)
   -significant loss of sensation
   -a previous or current pressure ulcer
   -nutritional deficiency
   -the inability to reposition themselves
   -significant cognitive impairment
</v>
      </c>
      <c r="C21" s="189"/>
      <c r="D21" s="189"/>
      <c r="E21" s="190"/>
      <c r="F21" s="37">
        <f>COUNTIF('Data collection'!I6:I46,"Standard 2 met")</f>
        <v>0</v>
      </c>
      <c r="G21" s="38" t="str">
        <f>COUNTIF('Data collection'!I6:I46,"Standard 2 met")&amp;"/"&amp;COUNTIF('Data collection'!F6:F46,"Receiving NHS care in any other setting")</f>
        <v>0/0</v>
      </c>
      <c r="H21" s="37">
        <f>COUNTIF('Data collection'!I6:I46,"Standard 2 met")</f>
        <v>0</v>
      </c>
      <c r="I21" s="38" t="str">
        <f>COUNTIF('Re-audit'!I6:I46,"Standard 2 met")&amp;"/"&amp;COUNTIF('Re-audit'!I6:I46,"Receiving NHS care in any other setting")</f>
        <v>0/0</v>
      </c>
    </row>
    <row r="22" spans="2:9" ht="33" customHeight="1" thickBot="1">
      <c r="B22" s="188" t="str">
        <f>'Audit standards'!B15</f>
        <v>3. Pressure ulcer risk is reassessed if there is a change in clinical status.</v>
      </c>
      <c r="C22" s="189"/>
      <c r="D22" s="189"/>
      <c r="E22" s="190"/>
      <c r="F22" s="37" t="str">
        <f>'Data collection'!J50</f>
        <v>%</v>
      </c>
      <c r="G22" s="38" t="str">
        <f>'Data collection'!J47&amp;"/"&amp;'Data collection'!J49</f>
        <v>0/0</v>
      </c>
      <c r="H22" s="37" t="str">
        <f>'Re-audit'!H50</f>
        <v>%</v>
      </c>
      <c r="I22" s="37" t="str">
        <f>'Re-audit'!H47&amp;"/"&amp;'Re-audit'!H49</f>
        <v>0/0</v>
      </c>
    </row>
    <row r="23" spans="2:9" s="2" customFormat="1" ht="15.75" thickBot="1">
      <c r="B23" s="121" t="s">
        <v>179</v>
      </c>
      <c r="C23" s="122"/>
      <c r="D23" s="123"/>
      <c r="E23" s="123"/>
      <c r="F23" s="122"/>
      <c r="G23" s="133"/>
      <c r="H23" s="133"/>
      <c r="I23" s="134"/>
    </row>
    <row r="24" spans="2:9" ht="38.25" customHeight="1" thickBot="1">
      <c r="B24" s="188" t="str">
        <f>'Audit standards'!B17</f>
        <v>4.  A skin assessment is offered to adults assessed as being at high risk of developing a pressure ulcer.</v>
      </c>
      <c r="C24" s="189"/>
      <c r="D24" s="189"/>
      <c r="E24" s="190"/>
      <c r="F24" s="37" t="str">
        <f>'Data collection'!K50</f>
        <v>%</v>
      </c>
      <c r="G24" s="38" t="str">
        <f>'Data collection'!K47&amp;"/"&amp;'Data collection'!K49</f>
        <v>0/0</v>
      </c>
      <c r="H24" s="38" t="str">
        <f>'Re-audit'!I50</f>
        <v>%</v>
      </c>
      <c r="I24" s="37" t="str">
        <f>'Re-audit'!I47&amp;"/"&amp;'Re-audit'!I49</f>
        <v>0/0</v>
      </c>
    </row>
    <row r="25" spans="2:9" s="110" customFormat="1" ht="17.25" customHeight="1" thickBot="1">
      <c r="B25" s="195" t="str">
        <f>'Audit standards'!B18</f>
        <v>Repositioning</v>
      </c>
      <c r="C25" s="196"/>
      <c r="D25" s="196"/>
      <c r="E25" s="197"/>
      <c r="F25" s="129"/>
      <c r="G25" s="131"/>
      <c r="H25" s="131"/>
      <c r="I25" s="147"/>
    </row>
    <row r="26" spans="2:9" s="110" customFormat="1" ht="38.25" customHeight="1" thickBot="1">
      <c r="B26" s="188" t="str">
        <f>'Audit standards'!B19</f>
        <v>5. People who are at risk of developing a pressure ulcer reposition themselves at least every 6 hours or, if they are unable to reposition themselves, are offered help to do so.
</v>
      </c>
      <c r="C26" s="189"/>
      <c r="D26" s="189"/>
      <c r="E26" s="190"/>
      <c r="F26" s="146" t="str">
        <f>'Data collection'!L50</f>
        <v>%</v>
      </c>
      <c r="G26" s="148" t="str">
        <f>'Data collection'!L47&amp;"/"&amp;'Data collection'!L49</f>
        <v>0/0</v>
      </c>
      <c r="H26" s="148" t="str">
        <f>'Re-audit'!J50</f>
        <v>%</v>
      </c>
      <c r="I26" s="37" t="str">
        <f>'Re-audit'!J47&amp;"/"&amp;'Re-audit'!J49</f>
        <v>0/0</v>
      </c>
    </row>
    <row r="27" spans="2:9" ht="17.25" customHeight="1" thickBot="1">
      <c r="B27" s="195" t="str">
        <f>'Audit standards'!B20</f>
        <v>Pressure redistributing devices</v>
      </c>
      <c r="C27" s="196"/>
      <c r="D27" s="196"/>
      <c r="E27" s="196"/>
      <c r="F27" s="129"/>
      <c r="G27" s="130"/>
      <c r="H27" s="131"/>
      <c r="I27" s="132"/>
    </row>
    <row r="28" spans="2:9" ht="24" customHeight="1" thickBot="1">
      <c r="B28" s="188" t="str">
        <f>'Audit standards'!B21</f>
        <v>6. People who are admitted to secondary care have high-specification foam mattresses.
</v>
      </c>
      <c r="C28" s="189"/>
      <c r="D28" s="189"/>
      <c r="E28" s="190"/>
      <c r="F28" s="38" t="str">
        <f>'Data collection'!M50</f>
        <v>%</v>
      </c>
      <c r="G28" s="38" t="str">
        <f>'Data collection'!M47&amp;"/"&amp;'Data collection'!M49</f>
        <v>0/0</v>
      </c>
      <c r="H28" s="38" t="str">
        <f>'Re-audit'!J50</f>
        <v>%</v>
      </c>
      <c r="I28" s="37" t="str">
        <f>'Re-audit'!J47&amp;"/"&amp;'Re-audit'!J49</f>
        <v>0/0</v>
      </c>
    </row>
    <row r="29" spans="2:9" ht="44.25" customHeight="1" thickBot="1">
      <c r="B29" s="188" t="str">
        <f>'Audit standards'!B22</f>
        <v>7. People who are assessed as being at high risk of developing a pressure ulcer in primary and community care settings are given high-specification foam mattresses.
</v>
      </c>
      <c r="C29" s="189"/>
      <c r="D29" s="189"/>
      <c r="E29" s="190"/>
      <c r="F29" s="37" t="str">
        <f>'Data collection'!N50</f>
        <v>%</v>
      </c>
      <c r="G29" s="38" t="str">
        <f>'Data collection'!N47&amp;"/"&amp;'Data collection'!N49</f>
        <v>0/0</v>
      </c>
      <c r="H29" s="38" t="str">
        <f>'Re-audit'!K50</f>
        <v>%</v>
      </c>
      <c r="I29" s="37" t="str">
        <f>'Re-audit'!K47&amp;"/"&amp;'Re-audit'!K49</f>
        <v>0/0</v>
      </c>
    </row>
    <row r="30" spans="2:9" s="110" customFormat="1" ht="18" customHeight="1" thickBot="1">
      <c r="B30" s="195" t="str">
        <f>'Audit standards'!B23</f>
        <v>Care planning</v>
      </c>
      <c r="C30" s="196"/>
      <c r="D30" s="196"/>
      <c r="E30" s="196"/>
      <c r="F30" s="129"/>
      <c r="G30" s="130"/>
      <c r="H30" s="131"/>
      <c r="I30" s="132"/>
    </row>
    <row r="31" spans="2:9" s="110" customFormat="1" ht="46.5" customHeight="1" thickBot="1">
      <c r="B31" s="188" t="str">
        <f>'Audit standards'!B24</f>
        <v>8. Individualised care plans are developed for adults who have been assessed as being at high risk of developing a pressure ulcer.
</v>
      </c>
      <c r="C31" s="189"/>
      <c r="D31" s="189"/>
      <c r="E31" s="190"/>
      <c r="F31" s="37" t="str">
        <f>'Data collection'!O50</f>
        <v>%</v>
      </c>
      <c r="G31" s="38" t="str">
        <f>'Data collection'!O47&amp;"/"&amp;'Data collection'!O49</f>
        <v>0/0</v>
      </c>
      <c r="H31" s="38" t="str">
        <f>'Re-audit'!L50</f>
        <v>%</v>
      </c>
      <c r="I31" s="37" t="str">
        <f>'Re-audit'!L47&amp;"/"&amp;'Re-audit'!L49</f>
        <v>0/0</v>
      </c>
    </row>
    <row r="32" spans="2:9" ht="46.5" customHeight="1" thickBot="1">
      <c r="B32" s="188" t="str">
        <f>'Audit standards'!B25</f>
        <v>Local standard</v>
      </c>
      <c r="C32" s="189"/>
      <c r="D32" s="189"/>
      <c r="E32" s="190"/>
      <c r="F32" s="37" t="str">
        <f>'Data collection'!P50</f>
        <v>%</v>
      </c>
      <c r="G32" s="37" t="str">
        <f>'Data collection'!P47&amp;"/"&amp;'Data collection'!P49</f>
        <v>0/0</v>
      </c>
      <c r="H32" s="37" t="str">
        <f>'Re-audit'!M50</f>
        <v>%</v>
      </c>
      <c r="I32" s="37" t="str">
        <f>'Re-audit'!M47&amp;"/"&amp;'Re-audit'!M49</f>
        <v>0/0</v>
      </c>
    </row>
    <row r="33" spans="2:9" ht="46.5" customHeight="1" thickBot="1">
      <c r="B33" s="188" t="str">
        <f>'Audit standards'!B26</f>
        <v>Local standard</v>
      </c>
      <c r="C33" s="189"/>
      <c r="D33" s="189"/>
      <c r="E33" s="190"/>
      <c r="F33" s="37" t="str">
        <f>'Data collection'!Q50</f>
        <v>%</v>
      </c>
      <c r="G33" s="37" t="str">
        <f>'Data collection'!Q47&amp;"/"&amp;'Data collection'!Q49</f>
        <v>0/0</v>
      </c>
      <c r="H33" s="37" t="str">
        <f>'Re-audit'!N50</f>
        <v>%</v>
      </c>
      <c r="I33" s="37" t="str">
        <f>'Re-audit'!N47&amp;"/"&amp;'Re-audit'!N49</f>
        <v>0/0</v>
      </c>
    </row>
    <row r="34" spans="2:9" ht="46.5" customHeight="1" thickBot="1">
      <c r="B34" s="188" t="str">
        <f>'Audit standards'!B27</f>
        <v>Local standard</v>
      </c>
      <c r="C34" s="189"/>
      <c r="D34" s="189"/>
      <c r="E34" s="190"/>
      <c r="F34" s="37" t="str">
        <f>'Data collection'!R50</f>
        <v>%</v>
      </c>
      <c r="G34" s="37" t="str">
        <f>'Data collection'!R47&amp;"/"&amp;'Data collection'!R49</f>
        <v>0/0</v>
      </c>
      <c r="H34" s="37" t="str">
        <f>'Re-audit'!O50</f>
        <v>%</v>
      </c>
      <c r="I34" s="37" t="str">
        <f>'Re-audit'!O47&amp;"/"&amp;'Re-audit'!O49</f>
        <v>0/0</v>
      </c>
    </row>
    <row r="35" spans="2:9" s="107" customFormat="1" ht="46.5" customHeight="1" thickBot="1">
      <c r="B35" s="188" t="str">
        <f>'Audit standards'!B28</f>
        <v>Local standard</v>
      </c>
      <c r="C35" s="189"/>
      <c r="D35" s="189"/>
      <c r="E35" s="190"/>
      <c r="F35" s="37" t="str">
        <f>'Data collection'!S50</f>
        <v>%</v>
      </c>
      <c r="G35" s="37" t="str">
        <f>'Data collection'!S47&amp;"/"&amp;'Data collection'!S49</f>
        <v>0/0</v>
      </c>
      <c r="H35" s="37" t="str">
        <f>'Re-audit'!P50</f>
        <v>%</v>
      </c>
      <c r="I35" s="37" t="str">
        <f>'Re-audit'!P47&amp;"/"&amp;'Re-audit'!P49</f>
        <v>0/0</v>
      </c>
    </row>
    <row r="36" spans="2:9" s="107" customFormat="1" ht="46.5" customHeight="1" thickBot="1">
      <c r="B36" s="188" t="str">
        <f>'Audit standards'!B29</f>
        <v>Local standard</v>
      </c>
      <c r="C36" s="189"/>
      <c r="D36" s="189"/>
      <c r="E36" s="190"/>
      <c r="F36" s="37" t="str">
        <f>'Data collection'!T50</f>
        <v>%</v>
      </c>
      <c r="G36" s="37" t="str">
        <f>'Data collection'!T47&amp;"/"&amp;'Data collection'!T49</f>
        <v>0/0</v>
      </c>
      <c r="H36" s="37" t="str">
        <f>'Re-audit'!Q50</f>
        <v>%</v>
      </c>
      <c r="I36" s="37" t="str">
        <f>'Re-audit'!Q47&amp;"/"&amp;'Re-audit'!Q49</f>
        <v>0/0</v>
      </c>
    </row>
    <row r="37" s="85" customFormat="1" ht="14.25"/>
    <row r="38" spans="2:9" s="85" customFormat="1" ht="15.75">
      <c r="B38" s="182" t="s">
        <v>48</v>
      </c>
      <c r="C38" s="182"/>
      <c r="D38" s="182"/>
      <c r="E38" s="182"/>
      <c r="F38" s="182"/>
      <c r="G38" s="182"/>
      <c r="H38" s="182"/>
      <c r="I38" s="105"/>
    </row>
    <row r="39" spans="2:9" s="85" customFormat="1" ht="32.25" customHeight="1">
      <c r="B39" s="185" t="s">
        <v>130</v>
      </c>
      <c r="C39" s="185"/>
      <c r="D39" s="185"/>
      <c r="E39" s="185"/>
      <c r="F39" s="185"/>
      <c r="G39" s="185"/>
      <c r="H39" s="185"/>
      <c r="I39" s="185"/>
    </row>
    <row r="40" spans="2:9" s="85" customFormat="1" ht="14.25">
      <c r="B40" s="185"/>
      <c r="C40" s="185"/>
      <c r="D40" s="185"/>
      <c r="E40" s="185"/>
      <c r="F40" s="185"/>
      <c r="G40" s="185"/>
      <c r="H40" s="185"/>
      <c r="I40" s="185"/>
    </row>
    <row r="41" spans="2:9" s="85" customFormat="1" ht="14.25">
      <c r="B41" s="185" t="s">
        <v>57</v>
      </c>
      <c r="C41" s="185"/>
      <c r="D41" s="185"/>
      <c r="E41" s="185"/>
      <c r="F41" s="185"/>
      <c r="G41" s="185"/>
      <c r="H41" s="185"/>
      <c r="I41" s="185"/>
    </row>
    <row r="42" spans="2:9" s="85" customFormat="1" ht="14.25">
      <c r="B42" s="185"/>
      <c r="C42" s="185"/>
      <c r="D42" s="185"/>
      <c r="E42" s="185"/>
      <c r="F42" s="185"/>
      <c r="G42" s="185"/>
      <c r="H42" s="185"/>
      <c r="I42" s="185"/>
    </row>
    <row r="43" spans="2:9" s="85" customFormat="1" ht="14.25">
      <c r="B43" s="192"/>
      <c r="C43" s="192"/>
      <c r="D43" s="192"/>
      <c r="E43" s="192"/>
      <c r="F43" s="192"/>
      <c r="G43" s="192"/>
      <c r="H43" s="192"/>
      <c r="I43" s="192"/>
    </row>
    <row r="44" spans="2:9" s="85" customFormat="1" ht="14.25">
      <c r="B44" s="192"/>
      <c r="C44" s="192"/>
      <c r="D44" s="192"/>
      <c r="E44" s="192"/>
      <c r="F44" s="192"/>
      <c r="G44" s="192"/>
      <c r="H44" s="192"/>
      <c r="I44" s="192"/>
    </row>
    <row r="45" spans="2:9" s="85" customFormat="1" ht="14.25">
      <c r="B45" s="192"/>
      <c r="C45" s="192"/>
      <c r="D45" s="192"/>
      <c r="E45" s="192"/>
      <c r="F45" s="192"/>
      <c r="G45" s="192"/>
      <c r="H45" s="192"/>
      <c r="I45" s="192"/>
    </row>
    <row r="46" spans="2:9" s="85" customFormat="1" ht="14.25">
      <c r="B46" s="192"/>
      <c r="C46" s="192"/>
      <c r="D46" s="192"/>
      <c r="E46" s="192"/>
      <c r="F46" s="192"/>
      <c r="G46" s="192"/>
      <c r="H46" s="192"/>
      <c r="I46" s="192"/>
    </row>
    <row r="47" spans="2:9" s="85" customFormat="1" ht="14.25">
      <c r="B47" s="192"/>
      <c r="C47" s="192"/>
      <c r="D47" s="192"/>
      <c r="E47" s="192"/>
      <c r="F47" s="192"/>
      <c r="G47" s="192"/>
      <c r="H47" s="192"/>
      <c r="I47" s="192"/>
    </row>
    <row r="48" spans="2:9" s="85" customFormat="1" ht="14.25">
      <c r="B48" s="192"/>
      <c r="C48" s="192"/>
      <c r="D48" s="192"/>
      <c r="E48" s="192"/>
      <c r="F48" s="192"/>
      <c r="G48" s="192"/>
      <c r="H48" s="192"/>
      <c r="I48" s="192"/>
    </row>
    <row r="49" spans="2:9" s="85" customFormat="1" ht="14.25">
      <c r="B49" s="192"/>
      <c r="C49" s="192"/>
      <c r="D49" s="192"/>
      <c r="E49" s="192"/>
      <c r="F49" s="192"/>
      <c r="G49" s="192"/>
      <c r="H49" s="192"/>
      <c r="I49" s="192"/>
    </row>
    <row r="50" spans="2:9" s="85" customFormat="1" ht="14.25">
      <c r="B50" s="192"/>
      <c r="C50" s="192"/>
      <c r="D50" s="192"/>
      <c r="E50" s="192"/>
      <c r="F50" s="192"/>
      <c r="G50" s="192"/>
      <c r="H50" s="192"/>
      <c r="I50" s="192"/>
    </row>
    <row r="51" spans="2:9" s="85" customFormat="1" ht="14.25">
      <c r="B51" s="192"/>
      <c r="C51" s="192"/>
      <c r="D51" s="192"/>
      <c r="E51" s="192"/>
      <c r="F51" s="192"/>
      <c r="G51" s="192"/>
      <c r="H51" s="192"/>
      <c r="I51" s="192"/>
    </row>
    <row r="52" spans="2:9" s="85" customFormat="1" ht="14.25">
      <c r="B52" s="192"/>
      <c r="C52" s="192"/>
      <c r="D52" s="192"/>
      <c r="E52" s="192"/>
      <c r="F52" s="192"/>
      <c r="G52" s="192"/>
      <c r="H52" s="192"/>
      <c r="I52" s="192"/>
    </row>
    <row r="53" spans="2:9" s="85" customFormat="1" ht="14.25">
      <c r="B53" s="192"/>
      <c r="C53" s="192"/>
      <c r="D53" s="192"/>
      <c r="E53" s="192"/>
      <c r="F53" s="192"/>
      <c r="G53" s="192"/>
      <c r="H53" s="192"/>
      <c r="I53" s="192"/>
    </row>
    <row r="54" spans="2:9" s="85" customFormat="1" ht="14.25">
      <c r="B54" s="192"/>
      <c r="C54" s="192"/>
      <c r="D54" s="192"/>
      <c r="E54" s="192"/>
      <c r="F54" s="192"/>
      <c r="G54" s="192"/>
      <c r="H54" s="192"/>
      <c r="I54" s="192"/>
    </row>
    <row r="55" spans="2:9" s="85" customFormat="1" ht="14.25">
      <c r="B55" s="192"/>
      <c r="C55" s="192"/>
      <c r="D55" s="192"/>
      <c r="E55" s="192"/>
      <c r="F55" s="192"/>
      <c r="G55" s="192"/>
      <c r="H55" s="192"/>
      <c r="I55" s="192"/>
    </row>
    <row r="56" spans="2:9" s="85" customFormat="1" ht="14.25">
      <c r="B56" s="192"/>
      <c r="C56" s="192"/>
      <c r="D56" s="192"/>
      <c r="E56" s="192"/>
      <c r="F56" s="192"/>
      <c r="G56" s="192"/>
      <c r="H56" s="192"/>
      <c r="I56" s="192"/>
    </row>
    <row r="57" spans="2:9" s="85" customFormat="1" ht="14.25">
      <c r="B57" s="83"/>
      <c r="C57" s="83"/>
      <c r="D57" s="83"/>
      <c r="E57" s="83"/>
      <c r="F57" s="83"/>
      <c r="G57" s="83"/>
      <c r="H57" s="83"/>
      <c r="I57" s="83"/>
    </row>
    <row r="58" spans="2:9" s="85" customFormat="1" ht="14.25">
      <c r="B58" s="83"/>
      <c r="C58" s="83"/>
      <c r="D58" s="83"/>
      <c r="E58" s="83"/>
      <c r="F58" s="83"/>
      <c r="G58" s="83"/>
      <c r="H58" s="83"/>
      <c r="I58" s="83"/>
    </row>
    <row r="59" spans="2:9" s="85" customFormat="1" ht="14.25">
      <c r="B59" s="83"/>
      <c r="C59" s="83"/>
      <c r="D59" s="83"/>
      <c r="E59" s="83"/>
      <c r="F59" s="83"/>
      <c r="G59" s="83"/>
      <c r="H59" s="83"/>
      <c r="I59" s="83"/>
    </row>
    <row r="60" spans="2:9" s="85" customFormat="1" ht="14.25">
      <c r="B60" s="83"/>
      <c r="C60" s="83"/>
      <c r="D60" s="83"/>
      <c r="E60" s="83"/>
      <c r="F60" s="83"/>
      <c r="G60" s="83"/>
      <c r="H60" s="83"/>
      <c r="I60" s="83"/>
    </row>
    <row r="61" spans="2:9" s="85" customFormat="1" ht="14.25">
      <c r="B61" s="83"/>
      <c r="C61" s="83"/>
      <c r="D61" s="83"/>
      <c r="E61" s="83"/>
      <c r="F61" s="83"/>
      <c r="G61" s="83"/>
      <c r="H61" s="83"/>
      <c r="I61" s="83"/>
    </row>
    <row r="62" spans="2:9" s="85" customFormat="1" ht="14.25">
      <c r="B62" s="83"/>
      <c r="C62" s="83"/>
      <c r="D62" s="83"/>
      <c r="E62" s="83"/>
      <c r="F62" s="83"/>
      <c r="G62" s="83"/>
      <c r="H62" s="83"/>
      <c r="I62" s="83"/>
    </row>
    <row r="63" spans="2:9" s="85" customFormat="1" ht="14.25">
      <c r="B63" s="83"/>
      <c r="C63" s="83"/>
      <c r="D63" s="83"/>
      <c r="E63" s="83"/>
      <c r="F63" s="83"/>
      <c r="G63" s="83"/>
      <c r="H63" s="83"/>
      <c r="I63" s="83"/>
    </row>
    <row r="64" spans="2:9" s="85" customFormat="1" ht="14.25">
      <c r="B64" s="83"/>
      <c r="C64" s="83"/>
      <c r="D64" s="83"/>
      <c r="E64" s="83"/>
      <c r="F64" s="83"/>
      <c r="G64" s="83"/>
      <c r="H64" s="83"/>
      <c r="I64" s="83"/>
    </row>
    <row r="65" spans="2:9" s="85" customFormat="1" ht="14.25">
      <c r="B65" s="83"/>
      <c r="C65" s="83"/>
      <c r="D65" s="83"/>
      <c r="E65" s="83"/>
      <c r="F65" s="83"/>
      <c r="G65" s="83"/>
      <c r="H65" s="83"/>
      <c r="I65" s="83"/>
    </row>
    <row r="66" spans="2:9" s="85" customFormat="1" ht="14.25">
      <c r="B66" s="83"/>
      <c r="C66" s="83"/>
      <c r="D66" s="83"/>
      <c r="E66" s="83"/>
      <c r="F66" s="83"/>
      <c r="G66" s="83"/>
      <c r="H66" s="83"/>
      <c r="I66" s="83"/>
    </row>
    <row r="67" spans="2:9" s="85" customFormat="1" ht="14.25">
      <c r="B67" s="83"/>
      <c r="C67" s="83"/>
      <c r="D67" s="83"/>
      <c r="E67" s="83"/>
      <c r="F67" s="83"/>
      <c r="G67" s="83"/>
      <c r="H67" s="83"/>
      <c r="I67" s="83"/>
    </row>
    <row r="68" spans="2:9" s="85" customFormat="1" ht="14.25">
      <c r="B68" s="83"/>
      <c r="C68" s="83"/>
      <c r="D68" s="83"/>
      <c r="E68" s="83"/>
      <c r="F68" s="83"/>
      <c r="G68" s="83"/>
      <c r="H68" s="83"/>
      <c r="I68" s="83"/>
    </row>
    <row r="69" spans="2:9" s="85" customFormat="1" ht="14.25">
      <c r="B69" s="83"/>
      <c r="C69" s="83"/>
      <c r="D69" s="83"/>
      <c r="E69" s="83"/>
      <c r="F69" s="83"/>
      <c r="G69" s="83"/>
      <c r="H69" s="83"/>
      <c r="I69" s="83"/>
    </row>
    <row r="70" spans="2:9" s="85" customFormat="1" ht="14.25">
      <c r="B70" s="83"/>
      <c r="C70" s="83"/>
      <c r="D70" s="83"/>
      <c r="E70" s="83"/>
      <c r="F70" s="83"/>
      <c r="G70" s="83"/>
      <c r="H70" s="83"/>
      <c r="I70" s="83"/>
    </row>
    <row r="71" spans="2:9" s="85" customFormat="1" ht="14.25">
      <c r="B71" s="83"/>
      <c r="C71" s="83"/>
      <c r="D71" s="83"/>
      <c r="E71" s="83"/>
      <c r="F71" s="83"/>
      <c r="G71" s="83"/>
      <c r="H71" s="83"/>
      <c r="I71" s="83"/>
    </row>
    <row r="72" spans="2:9" s="85" customFormat="1" ht="14.25">
      <c r="B72" s="83"/>
      <c r="C72" s="83"/>
      <c r="D72" s="83"/>
      <c r="E72" s="83"/>
      <c r="F72" s="83"/>
      <c r="G72" s="83"/>
      <c r="H72" s="83"/>
      <c r="I72" s="83"/>
    </row>
    <row r="73" spans="2:9" s="85" customFormat="1" ht="14.25">
      <c r="B73" s="83"/>
      <c r="C73" s="83"/>
      <c r="D73" s="83"/>
      <c r="E73" s="83"/>
      <c r="F73" s="83"/>
      <c r="G73" s="83"/>
      <c r="H73" s="83"/>
      <c r="I73" s="83"/>
    </row>
    <row r="74" spans="2:9" s="85" customFormat="1" ht="14.25">
      <c r="B74" s="83"/>
      <c r="C74" s="83"/>
      <c r="D74" s="83"/>
      <c r="E74" s="83"/>
      <c r="F74" s="83"/>
      <c r="G74" s="83"/>
      <c r="H74" s="83"/>
      <c r="I74" s="83"/>
    </row>
    <row r="75" spans="2:9" s="85" customFormat="1" ht="14.25">
      <c r="B75" s="83"/>
      <c r="C75" s="83"/>
      <c r="D75" s="83"/>
      <c r="E75" s="83"/>
      <c r="F75" s="83"/>
      <c r="G75" s="83"/>
      <c r="H75" s="83"/>
      <c r="I75" s="83"/>
    </row>
    <row r="76" spans="2:9" s="85" customFormat="1" ht="14.25">
      <c r="B76" s="83"/>
      <c r="C76" s="83"/>
      <c r="D76" s="83"/>
      <c r="E76" s="83"/>
      <c r="F76" s="83"/>
      <c r="G76" s="83"/>
      <c r="H76" s="83"/>
      <c r="I76" s="83"/>
    </row>
    <row r="77" spans="2:9" s="85" customFormat="1" ht="14.25">
      <c r="B77" s="83"/>
      <c r="C77" s="83"/>
      <c r="D77" s="83"/>
      <c r="E77" s="83"/>
      <c r="F77" s="83"/>
      <c r="G77" s="83"/>
      <c r="H77" s="83"/>
      <c r="I77" s="83"/>
    </row>
    <row r="78" spans="2:9" s="85" customFormat="1" ht="14.25">
      <c r="B78" s="83"/>
      <c r="C78" s="83"/>
      <c r="D78" s="83"/>
      <c r="E78" s="83"/>
      <c r="F78" s="83"/>
      <c r="G78" s="83"/>
      <c r="H78" s="83"/>
      <c r="I78" s="83"/>
    </row>
    <row r="79" spans="2:9" s="85" customFormat="1" ht="14.25">
      <c r="B79" s="83"/>
      <c r="C79" s="83"/>
      <c r="D79" s="83"/>
      <c r="E79" s="83"/>
      <c r="F79" s="83"/>
      <c r="G79" s="83"/>
      <c r="H79" s="83"/>
      <c r="I79" s="83"/>
    </row>
    <row r="80" spans="2:9" s="85" customFormat="1" ht="14.25">
      <c r="B80" s="83"/>
      <c r="C80" s="83"/>
      <c r="D80" s="83"/>
      <c r="E80" s="83"/>
      <c r="F80" s="83"/>
      <c r="G80" s="83"/>
      <c r="H80" s="83"/>
      <c r="I80" s="83"/>
    </row>
    <row r="81" spans="2:9" s="85" customFormat="1" ht="14.25">
      <c r="B81" s="83"/>
      <c r="C81" s="83"/>
      <c r="D81" s="83"/>
      <c r="E81" s="83"/>
      <c r="F81" s="83"/>
      <c r="G81" s="83"/>
      <c r="H81" s="83"/>
      <c r="I81" s="83"/>
    </row>
    <row r="82" spans="2:9" s="85" customFormat="1" ht="14.25">
      <c r="B82" s="83"/>
      <c r="C82" s="83"/>
      <c r="D82" s="83"/>
      <c r="E82" s="83"/>
      <c r="F82" s="83"/>
      <c r="G82" s="83"/>
      <c r="H82" s="83"/>
      <c r="I82" s="83"/>
    </row>
    <row r="83" spans="2:9" s="85" customFormat="1" ht="14.25">
      <c r="B83" s="83"/>
      <c r="C83" s="83"/>
      <c r="D83" s="83"/>
      <c r="E83" s="83"/>
      <c r="F83" s="83"/>
      <c r="G83" s="83"/>
      <c r="H83" s="83"/>
      <c r="I83" s="83"/>
    </row>
    <row r="84" spans="2:9" s="85" customFormat="1" ht="14.25">
      <c r="B84" s="83"/>
      <c r="C84" s="83"/>
      <c r="D84" s="83"/>
      <c r="E84" s="83"/>
      <c r="F84" s="83"/>
      <c r="G84" s="83"/>
      <c r="H84" s="83"/>
      <c r="I84" s="83"/>
    </row>
    <row r="85" spans="2:9" s="85" customFormat="1" ht="14.25">
      <c r="B85" s="83"/>
      <c r="C85" s="83"/>
      <c r="D85" s="83"/>
      <c r="E85" s="83"/>
      <c r="F85" s="83"/>
      <c r="G85" s="83"/>
      <c r="H85" s="83"/>
      <c r="I85" s="83"/>
    </row>
    <row r="86" spans="2:9" s="85" customFormat="1" ht="14.25">
      <c r="B86" s="83"/>
      <c r="C86" s="83"/>
      <c r="D86" s="83"/>
      <c r="E86" s="83"/>
      <c r="F86" s="83"/>
      <c r="G86" s="83"/>
      <c r="H86" s="83"/>
      <c r="I86" s="83"/>
    </row>
    <row r="87" spans="2:9" s="85" customFormat="1" ht="14.25">
      <c r="B87" s="83"/>
      <c r="C87" s="83"/>
      <c r="D87" s="83"/>
      <c r="E87" s="83"/>
      <c r="F87" s="83"/>
      <c r="G87" s="83"/>
      <c r="H87" s="83"/>
      <c r="I87" s="83"/>
    </row>
    <row r="88" spans="2:9" s="85" customFormat="1" ht="14.25">
      <c r="B88" s="83"/>
      <c r="C88" s="83"/>
      <c r="D88" s="83"/>
      <c r="E88" s="83"/>
      <c r="F88" s="83"/>
      <c r="G88" s="83"/>
      <c r="H88" s="83"/>
      <c r="I88" s="83"/>
    </row>
    <row r="89" spans="2:9" s="85" customFormat="1" ht="14.25">
      <c r="B89" s="83"/>
      <c r="C89" s="83"/>
      <c r="D89" s="83"/>
      <c r="E89" s="83"/>
      <c r="F89" s="83"/>
      <c r="G89" s="83"/>
      <c r="H89" s="83"/>
      <c r="I89" s="83"/>
    </row>
    <row r="90" spans="2:9" s="85" customFormat="1" ht="14.25">
      <c r="B90" s="83"/>
      <c r="C90" s="83"/>
      <c r="D90" s="83"/>
      <c r="E90" s="83"/>
      <c r="F90" s="83"/>
      <c r="G90" s="83"/>
      <c r="H90" s="83"/>
      <c r="I90" s="83"/>
    </row>
    <row r="91" spans="2:9" s="85" customFormat="1" ht="14.25">
      <c r="B91" s="83"/>
      <c r="C91" s="83"/>
      <c r="D91" s="83"/>
      <c r="E91" s="83"/>
      <c r="F91" s="83"/>
      <c r="G91" s="83"/>
      <c r="H91" s="83"/>
      <c r="I91" s="83"/>
    </row>
    <row r="92" spans="2:9" s="85" customFormat="1" ht="14.25">
      <c r="B92" s="83"/>
      <c r="C92" s="83"/>
      <c r="D92" s="83"/>
      <c r="E92" s="83"/>
      <c r="F92" s="83"/>
      <c r="G92" s="83"/>
      <c r="H92" s="83"/>
      <c r="I92" s="83"/>
    </row>
    <row r="93" spans="2:9" s="85" customFormat="1" ht="14.25">
      <c r="B93" s="83"/>
      <c r="C93" s="83"/>
      <c r="D93" s="83"/>
      <c r="E93" s="83"/>
      <c r="F93" s="83"/>
      <c r="G93" s="83"/>
      <c r="H93" s="83"/>
      <c r="I93" s="83"/>
    </row>
    <row r="94" spans="2:9" s="85" customFormat="1" ht="14.25">
      <c r="B94" s="83"/>
      <c r="C94" s="83"/>
      <c r="D94" s="83"/>
      <c r="E94" s="83"/>
      <c r="F94" s="83"/>
      <c r="G94" s="83"/>
      <c r="H94" s="83"/>
      <c r="I94" s="83"/>
    </row>
    <row r="95" spans="2:9" s="85" customFormat="1" ht="14.25">
      <c r="B95" s="83"/>
      <c r="C95" s="83"/>
      <c r="D95" s="83"/>
      <c r="E95" s="83"/>
      <c r="F95" s="83"/>
      <c r="G95" s="83"/>
      <c r="H95" s="83"/>
      <c r="I95" s="83"/>
    </row>
    <row r="96" spans="2:9" s="85" customFormat="1" ht="14.25">
      <c r="B96" s="83"/>
      <c r="C96" s="83"/>
      <c r="D96" s="83"/>
      <c r="E96" s="83"/>
      <c r="F96" s="83"/>
      <c r="G96" s="83"/>
      <c r="H96" s="83"/>
      <c r="I96" s="83"/>
    </row>
    <row r="97" spans="2:9" s="85" customFormat="1" ht="14.25">
      <c r="B97" s="83"/>
      <c r="C97" s="83"/>
      <c r="D97" s="83"/>
      <c r="E97" s="83"/>
      <c r="F97" s="83"/>
      <c r="G97" s="83"/>
      <c r="H97" s="83"/>
      <c r="I97" s="83"/>
    </row>
    <row r="98" spans="2:9" s="85" customFormat="1" ht="14.25">
      <c r="B98" s="83"/>
      <c r="C98" s="83"/>
      <c r="D98" s="83"/>
      <c r="E98" s="83"/>
      <c r="F98" s="83"/>
      <c r="G98" s="83"/>
      <c r="H98" s="83"/>
      <c r="I98" s="83"/>
    </row>
    <row r="99" spans="2:9" s="85" customFormat="1" ht="14.25">
      <c r="B99" s="83"/>
      <c r="C99" s="83"/>
      <c r="D99" s="83"/>
      <c r="E99" s="83"/>
      <c r="F99" s="83"/>
      <c r="G99" s="83"/>
      <c r="H99" s="83"/>
      <c r="I99" s="83"/>
    </row>
    <row r="100" spans="2:9" s="85" customFormat="1" ht="14.25">
      <c r="B100" s="83"/>
      <c r="C100" s="83"/>
      <c r="D100" s="83"/>
      <c r="E100" s="83"/>
      <c r="F100" s="83"/>
      <c r="G100" s="83"/>
      <c r="H100" s="83"/>
      <c r="I100" s="83"/>
    </row>
    <row r="101" spans="2:9" s="85" customFormat="1" ht="14.25">
      <c r="B101" s="83"/>
      <c r="C101" s="83"/>
      <c r="D101" s="83"/>
      <c r="E101" s="83"/>
      <c r="F101" s="83"/>
      <c r="G101" s="83"/>
      <c r="H101" s="83"/>
      <c r="I101" s="83"/>
    </row>
    <row r="102" spans="2:9" s="85" customFormat="1" ht="14.25">
      <c r="B102" s="83"/>
      <c r="C102" s="83"/>
      <c r="D102" s="83"/>
      <c r="E102" s="83"/>
      <c r="F102" s="83"/>
      <c r="G102" s="83"/>
      <c r="H102" s="83"/>
      <c r="I102" s="83"/>
    </row>
    <row r="103" spans="2:9" ht="14.25">
      <c r="B103" s="60"/>
      <c r="C103" s="60"/>
      <c r="D103" s="60"/>
      <c r="E103" s="60"/>
      <c r="F103" s="60"/>
      <c r="G103" s="60"/>
      <c r="H103" s="60"/>
      <c r="I103" s="60"/>
    </row>
    <row r="104" spans="2:9" ht="14.25">
      <c r="B104" s="60"/>
      <c r="C104" s="60"/>
      <c r="D104" s="60"/>
      <c r="E104" s="60"/>
      <c r="F104" s="60"/>
      <c r="G104" s="60"/>
      <c r="H104" s="60"/>
      <c r="I104" s="60"/>
    </row>
    <row r="105" spans="2:9" ht="14.25">
      <c r="B105" s="60"/>
      <c r="C105" s="60"/>
      <c r="D105" s="60"/>
      <c r="E105" s="60"/>
      <c r="F105" s="60"/>
      <c r="G105" s="60"/>
      <c r="H105" s="60"/>
      <c r="I105" s="60"/>
    </row>
    <row r="106" spans="2:9" ht="14.25">
      <c r="B106" s="60"/>
      <c r="C106" s="60"/>
      <c r="D106" s="60"/>
      <c r="E106" s="60"/>
      <c r="F106" s="60"/>
      <c r="G106" s="60"/>
      <c r="H106" s="60"/>
      <c r="I106" s="60"/>
    </row>
    <row r="107" spans="2:9" ht="14.25">
      <c r="B107" s="60"/>
      <c r="C107" s="60"/>
      <c r="D107" s="60"/>
      <c r="E107" s="60"/>
      <c r="F107" s="60"/>
      <c r="G107" s="60"/>
      <c r="H107" s="60"/>
      <c r="I107" s="60"/>
    </row>
    <row r="108" spans="2:9" ht="14.25">
      <c r="B108" s="60"/>
      <c r="C108" s="60"/>
      <c r="D108" s="60"/>
      <c r="E108" s="60"/>
      <c r="F108" s="60"/>
      <c r="G108" s="60"/>
      <c r="H108" s="60"/>
      <c r="I108" s="60"/>
    </row>
    <row r="109" spans="2:9" ht="14.25">
      <c r="B109" s="60"/>
      <c r="C109" s="60"/>
      <c r="D109" s="60"/>
      <c r="E109" s="60"/>
      <c r="F109" s="60"/>
      <c r="G109" s="60"/>
      <c r="H109" s="60"/>
      <c r="I109" s="60"/>
    </row>
    <row r="110" spans="2:9" ht="14.25">
      <c r="B110" s="60"/>
      <c r="C110" s="60"/>
      <c r="D110" s="60"/>
      <c r="E110" s="60"/>
      <c r="F110" s="60"/>
      <c r="G110" s="60"/>
      <c r="H110" s="60"/>
      <c r="I110" s="60"/>
    </row>
    <row r="111" spans="2:9" ht="14.25">
      <c r="B111" s="60"/>
      <c r="C111" s="60"/>
      <c r="D111" s="60"/>
      <c r="E111" s="60"/>
      <c r="F111" s="60"/>
      <c r="G111" s="60"/>
      <c r="H111" s="60"/>
      <c r="I111" s="60"/>
    </row>
    <row r="112" spans="2:9" ht="14.25">
      <c r="B112" s="60"/>
      <c r="C112" s="60"/>
      <c r="D112" s="60"/>
      <c r="E112" s="60"/>
      <c r="F112" s="60"/>
      <c r="G112" s="60"/>
      <c r="H112" s="60"/>
      <c r="I112" s="60"/>
    </row>
    <row r="113" spans="2:9" ht="14.25">
      <c r="B113" s="60"/>
      <c r="C113" s="60"/>
      <c r="D113" s="60"/>
      <c r="E113" s="60"/>
      <c r="F113" s="60"/>
      <c r="G113" s="60"/>
      <c r="H113" s="60"/>
      <c r="I113" s="60"/>
    </row>
    <row r="114" spans="2:9" ht="14.25">
      <c r="B114" s="60"/>
      <c r="C114" s="60"/>
      <c r="D114" s="60"/>
      <c r="E114" s="60"/>
      <c r="F114" s="60"/>
      <c r="G114" s="60"/>
      <c r="H114" s="60"/>
      <c r="I114" s="60"/>
    </row>
    <row r="115" spans="2:9" ht="14.25">
      <c r="B115" s="60"/>
      <c r="C115" s="60"/>
      <c r="D115" s="60"/>
      <c r="E115" s="60"/>
      <c r="F115" s="60"/>
      <c r="G115" s="60"/>
      <c r="H115" s="60"/>
      <c r="I115" s="60"/>
    </row>
    <row r="116" spans="2:9" ht="14.25">
      <c r="B116" s="60"/>
      <c r="C116" s="60"/>
      <c r="D116" s="60"/>
      <c r="E116" s="60"/>
      <c r="F116" s="60"/>
      <c r="G116" s="60"/>
      <c r="H116" s="60"/>
      <c r="I116" s="60"/>
    </row>
    <row r="117" spans="2:9" ht="14.25">
      <c r="B117" s="60"/>
      <c r="C117" s="60"/>
      <c r="D117" s="60"/>
      <c r="E117" s="60"/>
      <c r="F117" s="60"/>
      <c r="G117" s="60"/>
      <c r="H117" s="60"/>
      <c r="I117" s="60"/>
    </row>
    <row r="118" spans="2:9" ht="14.25">
      <c r="B118" s="60"/>
      <c r="C118" s="60"/>
      <c r="D118" s="60"/>
      <c r="E118" s="60"/>
      <c r="F118" s="60"/>
      <c r="G118" s="60"/>
      <c r="H118" s="60"/>
      <c r="I118" s="60"/>
    </row>
    <row r="119" spans="2:9" ht="14.25">
      <c r="B119" s="60"/>
      <c r="C119" s="60"/>
      <c r="D119" s="60"/>
      <c r="E119" s="60"/>
      <c r="F119" s="60"/>
      <c r="G119" s="60"/>
      <c r="H119" s="60"/>
      <c r="I119" s="60"/>
    </row>
    <row r="120" spans="2:9" ht="14.25">
      <c r="B120" s="60"/>
      <c r="C120" s="60"/>
      <c r="D120" s="60"/>
      <c r="E120" s="60"/>
      <c r="F120" s="60"/>
      <c r="G120" s="60"/>
      <c r="H120" s="60"/>
      <c r="I120" s="60"/>
    </row>
    <row r="121" spans="2:9" ht="14.25">
      <c r="B121" s="192"/>
      <c r="C121" s="192"/>
      <c r="D121" s="192"/>
      <c r="E121" s="192"/>
      <c r="F121" s="192"/>
      <c r="G121" s="192"/>
      <c r="H121" s="192"/>
      <c r="I121" s="192"/>
    </row>
  </sheetData>
  <sheetProtection formatCells="0" formatColumns="0" formatRows="0" insertColumns="0" insertRows="0" insertHyperlinks="0" deleteColumns="0" deleteRows="0" sort="0" autoFilter="0" pivotTables="0"/>
  <mergeCells count="56">
    <mergeCell ref="B17:I17"/>
    <mergeCell ref="B33:E33"/>
    <mergeCell ref="B34:E34"/>
    <mergeCell ref="B35:E35"/>
    <mergeCell ref="B41:I41"/>
    <mergeCell ref="B32:E32"/>
    <mergeCell ref="H18:I18"/>
    <mergeCell ref="B18:E18"/>
    <mergeCell ref="B30:E30"/>
    <mergeCell ref="B31:E31"/>
    <mergeCell ref="B25:E25"/>
    <mergeCell ref="B26:E26"/>
    <mergeCell ref="B56:I56"/>
    <mergeCell ref="B49:I49"/>
    <mergeCell ref="B50:I50"/>
    <mergeCell ref="B38:H38"/>
    <mergeCell ref="B39:I39"/>
    <mergeCell ref="B44:I44"/>
    <mergeCell ref="B45:I45"/>
    <mergeCell ref="B51:I51"/>
    <mergeCell ref="B46:I46"/>
    <mergeCell ref="B47:I47"/>
    <mergeCell ref="B48:I48"/>
    <mergeCell ref="B42:I42"/>
    <mergeCell ref="B29:E29"/>
    <mergeCell ref="F18:G18"/>
    <mergeCell ref="B22:E22"/>
    <mergeCell ref="B28:E28"/>
    <mergeCell ref="B27:E27"/>
    <mergeCell ref="B24:E24"/>
    <mergeCell ref="B20:E20"/>
    <mergeCell ref="B21:E21"/>
    <mergeCell ref="B15:I15"/>
    <mergeCell ref="B121:I121"/>
    <mergeCell ref="B43:I43"/>
    <mergeCell ref="B52:I52"/>
    <mergeCell ref="B53:I53"/>
    <mergeCell ref="B54:I54"/>
    <mergeCell ref="B55:I55"/>
    <mergeCell ref="B40:I40"/>
    <mergeCell ref="B36:E36"/>
    <mergeCell ref="B16:E16"/>
    <mergeCell ref="B7:I7"/>
    <mergeCell ref="B8:I8"/>
    <mergeCell ref="B9:I9"/>
    <mergeCell ref="B10:I10"/>
    <mergeCell ref="B11:I11"/>
    <mergeCell ref="B14:I14"/>
    <mergeCell ref="B12:I12"/>
    <mergeCell ref="B13:I13"/>
    <mergeCell ref="B1:I1"/>
    <mergeCell ref="B2:I2"/>
    <mergeCell ref="B3:I3"/>
    <mergeCell ref="B4:I4"/>
    <mergeCell ref="B5:I5"/>
    <mergeCell ref="B6:I6"/>
  </mergeCells>
  <printOptions/>
  <pageMargins left="0.7086614173228347" right="0.7086614173228347" top="0.7480314960629921" bottom="0.7480314960629921" header="0.31496062992125984" footer="0.31496062992125984"/>
  <pageSetup fitToHeight="3" fitToWidth="1" horizontalDpi="600" verticalDpi="600" orientation="portrait" paperSize="9" scale="64" r:id="rId1"/>
  <rowBreaks count="1" manualBreakCount="1">
    <brk id="37" min="1" max="8"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B1:G21"/>
  <sheetViews>
    <sheetView showGridLines="0" zoomScale="90" zoomScaleNormal="90" zoomScalePageLayoutView="0" workbookViewId="0" topLeftCell="A1">
      <selection activeCell="B1" sqref="B1:G1"/>
    </sheetView>
  </sheetViews>
  <sheetFormatPr defaultColWidth="9.140625" defaultRowHeight="15"/>
  <cols>
    <col min="1" max="1" width="9.140625" style="2" customWidth="1"/>
    <col min="2" max="3" width="49.7109375" style="2" customWidth="1"/>
    <col min="4" max="4" width="14.8515625" style="2" customWidth="1"/>
    <col min="5" max="5" width="23.140625" style="2" customWidth="1"/>
    <col min="6" max="6" width="52.57421875" style="2" customWidth="1"/>
    <col min="7" max="7" width="19.00390625" style="2" customWidth="1"/>
    <col min="8" max="16384" width="9.140625" style="2" customWidth="1"/>
  </cols>
  <sheetData>
    <row r="1" spans="2:7" s="1" customFormat="1" ht="23.25">
      <c r="B1" s="203" t="str">
        <f>"Action plan for "&amp;Introduction!B1</f>
        <v>Action plan for Pressure ulcers: prevention in adults clinical audit</v>
      </c>
      <c r="C1" s="204"/>
      <c r="D1" s="204"/>
      <c r="E1" s="204"/>
      <c r="F1" s="204"/>
      <c r="G1" s="204"/>
    </row>
    <row r="2" spans="2:6" ht="15.75" thickBot="1">
      <c r="B2" s="104"/>
      <c r="C2" s="104"/>
      <c r="D2" s="104"/>
      <c r="E2" s="104"/>
      <c r="F2" s="104"/>
    </row>
    <row r="3" spans="2:7" ht="15.75" thickBot="1">
      <c r="B3" s="14" t="s">
        <v>43</v>
      </c>
      <c r="C3" s="26" t="s">
        <v>64</v>
      </c>
      <c r="D3" s="205" t="s">
        <v>65</v>
      </c>
      <c r="E3" s="206"/>
      <c r="F3" s="205" t="s">
        <v>66</v>
      </c>
      <c r="G3" s="206"/>
    </row>
    <row r="4" spans="2:7" ht="15" customHeight="1">
      <c r="B4" s="201"/>
      <c r="C4" s="202"/>
      <c r="D4" s="202"/>
      <c r="E4" s="202"/>
      <c r="F4" s="202"/>
      <c r="G4" s="202"/>
    </row>
    <row r="5" spans="2:7" ht="15" customHeight="1">
      <c r="B5" s="201" t="s">
        <v>127</v>
      </c>
      <c r="C5" s="202"/>
      <c r="D5" s="202"/>
      <c r="E5" s="202"/>
      <c r="F5" s="202"/>
      <c r="G5" s="202"/>
    </row>
    <row r="6" ht="15" thickBot="1"/>
    <row r="7" spans="2:7" ht="74.25" customHeight="1" thickBot="1">
      <c r="B7" s="17" t="s">
        <v>1</v>
      </c>
      <c r="C7" s="14" t="s">
        <v>14</v>
      </c>
      <c r="D7" s="14" t="s">
        <v>132</v>
      </c>
      <c r="E7" s="15" t="s">
        <v>12</v>
      </c>
      <c r="F7" s="16" t="s">
        <v>123</v>
      </c>
      <c r="G7" s="16" t="s">
        <v>133</v>
      </c>
    </row>
    <row r="8" spans="2:7" ht="15" customHeight="1" thickBot="1">
      <c r="B8" s="86"/>
      <c r="C8" s="26"/>
      <c r="D8" s="28"/>
      <c r="E8" s="26"/>
      <c r="F8" s="26"/>
      <c r="G8" s="26"/>
    </row>
    <row r="9" spans="2:7" ht="15" customHeight="1" thickBot="1">
      <c r="B9" s="86"/>
      <c r="C9" s="26"/>
      <c r="D9" s="28"/>
      <c r="E9" s="26"/>
      <c r="F9" s="26"/>
      <c r="G9" s="26"/>
    </row>
    <row r="10" spans="2:7" ht="15" customHeight="1" thickBot="1">
      <c r="B10" s="86"/>
      <c r="C10" s="26"/>
      <c r="D10" s="27"/>
      <c r="E10" s="26"/>
      <c r="F10" s="26"/>
      <c r="G10" s="26"/>
    </row>
    <row r="11" spans="2:7" ht="15" thickBot="1">
      <c r="B11" s="86"/>
      <c r="C11" s="26"/>
      <c r="D11" s="27"/>
      <c r="E11" s="26"/>
      <c r="F11" s="26"/>
      <c r="G11" s="26"/>
    </row>
    <row r="12" spans="2:7" ht="15" thickBot="1">
      <c r="B12" s="86"/>
      <c r="C12" s="26"/>
      <c r="D12" s="27"/>
      <c r="E12" s="26"/>
      <c r="F12" s="26"/>
      <c r="G12" s="26"/>
    </row>
    <row r="13" spans="2:7" ht="15" thickBot="1">
      <c r="B13" s="86"/>
      <c r="C13" s="26"/>
      <c r="D13" s="27"/>
      <c r="E13" s="26"/>
      <c r="F13" s="26"/>
      <c r="G13" s="26"/>
    </row>
    <row r="14" spans="2:7" ht="15" thickBot="1">
      <c r="B14" s="86"/>
      <c r="C14" s="26"/>
      <c r="D14" s="27"/>
      <c r="E14" s="26"/>
      <c r="F14" s="26"/>
      <c r="G14" s="26"/>
    </row>
    <row r="15" spans="2:7" ht="15" thickBot="1">
      <c r="B15" s="86"/>
      <c r="C15" s="26"/>
      <c r="D15" s="27"/>
      <c r="E15" s="26"/>
      <c r="F15" s="26"/>
      <c r="G15" s="26"/>
    </row>
    <row r="16" spans="2:7" ht="15" thickBot="1">
      <c r="B16" s="86"/>
      <c r="C16" s="26"/>
      <c r="D16" s="27"/>
      <c r="E16" s="26"/>
      <c r="F16" s="26"/>
      <c r="G16" s="26"/>
    </row>
    <row r="18" spans="2:7" ht="14.25">
      <c r="B18" s="181" t="s">
        <v>134</v>
      </c>
      <c r="C18" s="181"/>
      <c r="D18" s="181"/>
      <c r="E18" s="208" t="str">
        <f>'Hidden sheet'!B3</f>
        <v>Pressure ulcers</v>
      </c>
      <c r="F18" s="208"/>
      <c r="G18" s="208"/>
    </row>
    <row r="20" spans="2:7" ht="15">
      <c r="B20" s="174" t="s">
        <v>107</v>
      </c>
      <c r="C20" s="207"/>
      <c r="D20" s="207"/>
      <c r="E20" s="207"/>
      <c r="F20" s="207"/>
      <c r="G20" s="207"/>
    </row>
    <row r="21" spans="2:7" ht="15">
      <c r="B21" s="100"/>
      <c r="C21" s="100"/>
      <c r="D21" s="100"/>
      <c r="E21" s="100"/>
      <c r="F21" s="100"/>
      <c r="G21" s="100"/>
    </row>
  </sheetData>
  <sheetProtection/>
  <mergeCells count="8">
    <mergeCell ref="B5:G5"/>
    <mergeCell ref="B1:G1"/>
    <mergeCell ref="D3:E3"/>
    <mergeCell ref="F3:G3"/>
    <mergeCell ref="B20:G20"/>
    <mergeCell ref="B4:G4"/>
    <mergeCell ref="B18:D18"/>
    <mergeCell ref="E18:G18"/>
  </mergeCells>
  <dataValidations count="1">
    <dataValidation type="list" allowBlank="1" showInputMessage="1" showErrorMessage="1" sqref="G8:G16">
      <formula1>"Not yet actioned, Action in progress, Action completed, Never actioned"</formula1>
    </dataValidation>
  </dataValidations>
  <hyperlinks>
    <hyperlink ref="B20" r:id="rId1" display="NICE has adapted the action plan template produced by the Healthcare Quality Improvement Partnership (HQIP) in their template clinical audit report."/>
    <hyperlink ref="E18:G18" r:id="rId2" display="http://www.nice.org.uk/guidance/CG179"/>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3"/>
</worksheet>
</file>

<file path=xl/worksheets/sheet8.xml><?xml version="1.0" encoding="utf-8"?>
<worksheet xmlns="http://schemas.openxmlformats.org/spreadsheetml/2006/main" xmlns:r="http://schemas.openxmlformats.org/officeDocument/2006/relationships">
  <sheetPr codeName="Sheet5"/>
  <dimension ref="B1:W95"/>
  <sheetViews>
    <sheetView showGridLines="0" zoomScale="90" zoomScaleNormal="90" zoomScalePageLayoutView="0" workbookViewId="0" topLeftCell="A1">
      <selection activeCell="G5" sqref="G5"/>
    </sheetView>
  </sheetViews>
  <sheetFormatPr defaultColWidth="9.140625" defaultRowHeight="15"/>
  <cols>
    <col min="1" max="1" width="4.7109375" style="2" customWidth="1"/>
    <col min="2" max="2" width="13.421875" style="42" customWidth="1"/>
    <col min="3" max="3" width="9.140625" style="13" customWidth="1"/>
    <col min="4" max="4" width="15.00390625" style="2" customWidth="1"/>
    <col min="5" max="5" width="29.7109375" style="2" customWidth="1"/>
    <col min="6" max="7" width="26.57421875" style="2" customWidth="1"/>
    <col min="8" max="9" width="25.7109375" style="2" customWidth="1"/>
    <col min="10" max="11" width="22.7109375" style="2" customWidth="1"/>
    <col min="12" max="12" width="29.7109375" style="2" customWidth="1"/>
    <col min="13" max="13" width="30.57421875" style="2" customWidth="1"/>
    <col min="14" max="14" width="34.00390625" style="2" customWidth="1"/>
    <col min="15" max="20" width="22.7109375" style="2" customWidth="1"/>
    <col min="21" max="21" width="9.140625" style="2" customWidth="1"/>
    <col min="22" max="22" width="31.00390625" style="2" bestFit="1" customWidth="1"/>
    <col min="23" max="16384" width="9.140625" style="2" customWidth="1"/>
  </cols>
  <sheetData>
    <row r="1" spans="2:9" s="1" customFormat="1" ht="30" customHeight="1">
      <c r="B1" s="116" t="str">
        <f>"Data collection for "&amp;Introduction!B1</f>
        <v>Data collection for Pressure ulcers: prevention in adults clinical audit</v>
      </c>
      <c r="C1" s="116"/>
      <c r="D1" s="116"/>
      <c r="E1" s="116"/>
      <c r="F1" s="116"/>
      <c r="G1" s="116"/>
      <c r="H1" s="116"/>
      <c r="I1" s="116"/>
    </row>
    <row r="2" spans="2:9" s="1" customFormat="1" ht="15" customHeight="1" thickBot="1">
      <c r="B2" s="117"/>
      <c r="C2" s="117"/>
      <c r="D2" s="117"/>
      <c r="E2" s="117"/>
      <c r="F2" s="117"/>
      <c r="G2" s="117"/>
      <c r="H2" s="117"/>
      <c r="I2" s="117"/>
    </row>
    <row r="3" spans="2:20" s="44" customFormat="1" ht="13.5" thickBot="1">
      <c r="B3" s="57"/>
      <c r="C3" s="58"/>
      <c r="D3" s="57"/>
      <c r="E3" s="59"/>
      <c r="F3" s="139">
        <v>1</v>
      </c>
      <c r="G3" s="139">
        <v>2</v>
      </c>
      <c r="H3" s="139">
        <v>3</v>
      </c>
      <c r="I3" s="139"/>
      <c r="J3" s="41">
        <v>4</v>
      </c>
      <c r="K3" s="139">
        <v>5</v>
      </c>
      <c r="L3" s="41">
        <v>6</v>
      </c>
      <c r="M3" s="139">
        <v>7</v>
      </c>
      <c r="N3" s="41">
        <v>8</v>
      </c>
      <c r="O3" s="139">
        <v>9</v>
      </c>
      <c r="P3" s="124">
        <v>10</v>
      </c>
      <c r="Q3" s="124">
        <v>11</v>
      </c>
      <c r="R3" s="124">
        <v>12</v>
      </c>
      <c r="S3" s="124">
        <v>13</v>
      </c>
      <c r="T3" s="124">
        <v>14</v>
      </c>
    </row>
    <row r="4" spans="2:20" s="149" customFormat="1" ht="79.5" customHeight="1">
      <c r="B4" s="68" t="s">
        <v>15</v>
      </c>
      <c r="C4" s="67" t="s">
        <v>2</v>
      </c>
      <c r="D4" s="65" t="s">
        <v>3</v>
      </c>
      <c r="E4" s="66" t="s">
        <v>4</v>
      </c>
      <c r="F4" s="140" t="s">
        <v>203</v>
      </c>
      <c r="G4" s="140" t="s">
        <v>211</v>
      </c>
      <c r="H4" s="140" t="s">
        <v>204</v>
      </c>
      <c r="I4" s="140" t="s">
        <v>209</v>
      </c>
      <c r="J4" s="80" t="s">
        <v>180</v>
      </c>
      <c r="K4" s="140" t="s">
        <v>164</v>
      </c>
      <c r="L4" s="80" t="s">
        <v>200</v>
      </c>
      <c r="M4" s="140" t="s">
        <v>181</v>
      </c>
      <c r="N4" s="80" t="s">
        <v>175</v>
      </c>
      <c r="O4" s="140" t="s">
        <v>177</v>
      </c>
      <c r="P4" s="64" t="s">
        <v>105</v>
      </c>
      <c r="Q4" s="64" t="s">
        <v>105</v>
      </c>
      <c r="R4" s="64" t="s">
        <v>105</v>
      </c>
      <c r="S4" s="64" t="s">
        <v>105</v>
      </c>
      <c r="T4" s="64" t="s">
        <v>105</v>
      </c>
    </row>
    <row r="5" spans="2:20" s="149" customFormat="1" ht="72.75" customHeight="1" thickBot="1">
      <c r="B5" s="113"/>
      <c r="C5" s="62" t="s">
        <v>72</v>
      </c>
      <c r="D5" s="62" t="s">
        <v>106</v>
      </c>
      <c r="E5" s="63" t="s">
        <v>74</v>
      </c>
      <c r="F5" s="141" t="s">
        <v>210</v>
      </c>
      <c r="G5" s="141" t="s">
        <v>73</v>
      </c>
      <c r="H5" s="141" t="s">
        <v>173</v>
      </c>
      <c r="I5" s="141"/>
      <c r="J5" s="72" t="s">
        <v>73</v>
      </c>
      <c r="K5" s="141" t="s">
        <v>73</v>
      </c>
      <c r="L5" s="72" t="s">
        <v>201</v>
      </c>
      <c r="M5" s="141" t="s">
        <v>73</v>
      </c>
      <c r="N5" s="72" t="s">
        <v>192</v>
      </c>
      <c r="O5" s="141" t="s">
        <v>73</v>
      </c>
      <c r="P5" s="115" t="s">
        <v>73</v>
      </c>
      <c r="Q5" s="115" t="s">
        <v>73</v>
      </c>
      <c r="R5" s="115" t="s">
        <v>73</v>
      </c>
      <c r="S5" s="115" t="s">
        <v>73</v>
      </c>
      <c r="T5" s="115" t="s">
        <v>73</v>
      </c>
    </row>
    <row r="6" spans="2:23" s="42" customFormat="1" ht="30" customHeight="1" thickBot="1">
      <c r="B6" s="89">
        <v>1</v>
      </c>
      <c r="C6" s="88"/>
      <c r="D6" s="88"/>
      <c r="E6" s="88"/>
      <c r="F6" s="151"/>
      <c r="G6" s="88"/>
      <c r="H6" s="88"/>
      <c r="I6" s="152">
        <f>IF(AND(F6="",G6="",H6=""),"",IF(OR(G6="No",G6="NA",H6="NA"),"NA",IF(OR(G6="Exception",H6="Exception"),"Exception",IF(AND(H6="Yes",OR(F6="Secondary care",F6="A care home in which NHS care is provided")),"Standard 1 met",IF(AND(F6="Receiving NHS care in any other setting",G6="Yes",H6="Yes"),"Standard 2 met",IF(H6="No","No"))))))</f>
      </c>
      <c r="J6" s="88"/>
      <c r="K6" s="88"/>
      <c r="L6" s="88"/>
      <c r="M6" s="88"/>
      <c r="N6" s="88"/>
      <c r="O6" s="88"/>
      <c r="P6" s="88"/>
      <c r="Q6" s="88"/>
      <c r="R6" s="88"/>
      <c r="S6" s="88"/>
      <c r="T6" s="43"/>
      <c r="V6" s="44" t="s">
        <v>47</v>
      </c>
      <c r="W6" s="45"/>
    </row>
    <row r="7" spans="2:23" s="42" customFormat="1" ht="30" customHeight="1" thickBot="1">
      <c r="B7" s="89">
        <v>2</v>
      </c>
      <c r="C7" s="88"/>
      <c r="D7" s="88"/>
      <c r="E7" s="88"/>
      <c r="F7" s="150"/>
      <c r="G7" s="88"/>
      <c r="H7" s="88"/>
      <c r="I7" s="152">
        <f aca="true" t="shared" si="0" ref="I7:I46">IF(AND(F7="",G7="",H7=""),"",IF(OR(G7="No",G7="NA",H7="NA"),"NA",IF(OR(G7="Exception",H7="Exception"),"Exception",IF(AND(H7="Yes",OR(F7="Secondary care",F7="A care home in which NHS care is provided")),"Standard 1 met",IF(AND(F7="Receiving NHS care in any other setting",G7="Yes",H7="Yes"),"Standard 2 met",IF(H7="No","No"))))))</f>
      </c>
      <c r="J7" s="88"/>
      <c r="K7" s="88"/>
      <c r="L7" s="88"/>
      <c r="M7" s="88"/>
      <c r="N7" s="88"/>
      <c r="O7" s="88"/>
      <c r="P7" s="88"/>
      <c r="Q7" s="88"/>
      <c r="R7" s="88"/>
      <c r="S7" s="88"/>
      <c r="T7" s="43"/>
      <c r="V7" s="44"/>
      <c r="W7" s="46"/>
    </row>
    <row r="8" spans="2:23" s="42" customFormat="1" ht="30" customHeight="1" thickBot="1">
      <c r="B8" s="89">
        <v>3</v>
      </c>
      <c r="C8" s="88"/>
      <c r="D8" s="88"/>
      <c r="E8" s="88"/>
      <c r="F8" s="150"/>
      <c r="G8" s="88"/>
      <c r="H8" s="88"/>
      <c r="I8" s="152">
        <f t="shared" si="0"/>
      </c>
      <c r="J8" s="88"/>
      <c r="K8" s="88"/>
      <c r="L8" s="88"/>
      <c r="M8" s="88"/>
      <c r="N8" s="88"/>
      <c r="O8" s="88"/>
      <c r="P8" s="88"/>
      <c r="Q8" s="88"/>
      <c r="R8" s="88"/>
      <c r="S8" s="88"/>
      <c r="T8" s="43"/>
      <c r="V8" s="94" t="s">
        <v>11</v>
      </c>
      <c r="W8" s="99" t="str">
        <f>MIN(Age)&amp;" - "&amp;MAX(Age)</f>
        <v>0 - 0</v>
      </c>
    </row>
    <row r="9" spans="2:23" s="42" customFormat="1" ht="30" customHeight="1" thickBot="1">
      <c r="B9" s="89">
        <v>4</v>
      </c>
      <c r="C9" s="88"/>
      <c r="D9" s="88"/>
      <c r="E9" s="88"/>
      <c r="F9" s="150"/>
      <c r="G9" s="88"/>
      <c r="H9" s="88"/>
      <c r="I9" s="152">
        <f t="shared" si="0"/>
      </c>
      <c r="J9" s="88"/>
      <c r="K9" s="88"/>
      <c r="L9" s="88"/>
      <c r="M9" s="88"/>
      <c r="N9" s="88"/>
      <c r="O9" s="88"/>
      <c r="P9" s="88"/>
      <c r="Q9" s="88"/>
      <c r="R9" s="88"/>
      <c r="S9" s="88"/>
      <c r="T9" s="43"/>
      <c r="V9" s="95"/>
      <c r="W9" s="93"/>
    </row>
    <row r="10" spans="2:23" s="42" customFormat="1" ht="30" customHeight="1" thickBot="1">
      <c r="B10" s="89">
        <v>5</v>
      </c>
      <c r="C10" s="88"/>
      <c r="D10" s="88"/>
      <c r="E10" s="88"/>
      <c r="F10" s="150"/>
      <c r="G10" s="88"/>
      <c r="H10" s="88"/>
      <c r="I10" s="152">
        <f t="shared" si="0"/>
      </c>
      <c r="J10" s="88"/>
      <c r="K10" s="88"/>
      <c r="L10" s="88"/>
      <c r="M10" s="88"/>
      <c r="N10" s="88"/>
      <c r="O10" s="88"/>
      <c r="P10" s="88"/>
      <c r="Q10" s="88"/>
      <c r="R10" s="88"/>
      <c r="S10" s="88"/>
      <c r="T10" s="43"/>
      <c r="V10" s="96" t="s">
        <v>9</v>
      </c>
      <c r="W10" s="99">
        <f>COUNTIF(Sex,"Male")</f>
        <v>0</v>
      </c>
    </row>
    <row r="11" spans="2:23" s="42" customFormat="1" ht="30" customHeight="1" thickBot="1">
      <c r="B11" s="89">
        <v>6</v>
      </c>
      <c r="C11" s="88"/>
      <c r="D11" s="88"/>
      <c r="E11" s="88"/>
      <c r="F11" s="150"/>
      <c r="G11" s="88"/>
      <c r="H11" s="88"/>
      <c r="I11" s="152">
        <f t="shared" si="0"/>
      </c>
      <c r="J11" s="88"/>
      <c r="K11" s="88"/>
      <c r="L11" s="88"/>
      <c r="M11" s="88"/>
      <c r="N11" s="88"/>
      <c r="O11" s="88"/>
      <c r="P11" s="88"/>
      <c r="Q11" s="88"/>
      <c r="R11" s="88"/>
      <c r="S11" s="88"/>
      <c r="T11" s="43"/>
      <c r="V11" s="97" t="s">
        <v>10</v>
      </c>
      <c r="W11" s="99">
        <f>COUNTIF(Sex,"Female")</f>
        <v>0</v>
      </c>
    </row>
    <row r="12" spans="2:23" s="42" customFormat="1" ht="30" customHeight="1" thickBot="1">
      <c r="B12" s="89">
        <v>7</v>
      </c>
      <c r="C12" s="88"/>
      <c r="D12" s="88"/>
      <c r="E12" s="88"/>
      <c r="F12" s="150"/>
      <c r="G12" s="88"/>
      <c r="H12" s="88"/>
      <c r="I12" s="152">
        <f t="shared" si="0"/>
      </c>
      <c r="J12" s="88"/>
      <c r="K12" s="88"/>
      <c r="L12" s="88"/>
      <c r="M12" s="88"/>
      <c r="N12" s="88"/>
      <c r="O12" s="88"/>
      <c r="P12" s="88"/>
      <c r="Q12" s="88"/>
      <c r="R12" s="88"/>
      <c r="S12" s="88"/>
      <c r="T12" s="43"/>
      <c r="V12" s="98"/>
      <c r="W12" s="93"/>
    </row>
    <row r="13" spans="2:23" s="42" customFormat="1" ht="30" customHeight="1" thickBot="1">
      <c r="B13" s="89">
        <v>8</v>
      </c>
      <c r="C13" s="88"/>
      <c r="D13" s="88"/>
      <c r="E13" s="88"/>
      <c r="F13" s="150"/>
      <c r="G13" s="88"/>
      <c r="H13" s="88"/>
      <c r="I13" s="152">
        <f t="shared" si="0"/>
      </c>
      <c r="J13" s="88"/>
      <c r="K13" s="88"/>
      <c r="L13" s="88"/>
      <c r="M13" s="88"/>
      <c r="N13" s="88"/>
      <c r="O13" s="88"/>
      <c r="P13" s="88"/>
      <c r="Q13" s="88"/>
      <c r="R13" s="88"/>
      <c r="S13" s="88"/>
      <c r="T13" s="43"/>
      <c r="V13" s="97" t="s">
        <v>25</v>
      </c>
      <c r="W13" s="99">
        <f>COUNTIF(Ethnicity,"White British")</f>
        <v>0</v>
      </c>
    </row>
    <row r="14" spans="2:23" s="42" customFormat="1" ht="30" customHeight="1" thickBot="1">
      <c r="B14" s="89">
        <v>9</v>
      </c>
      <c r="C14" s="88"/>
      <c r="D14" s="88"/>
      <c r="E14" s="88"/>
      <c r="F14" s="150"/>
      <c r="G14" s="88"/>
      <c r="H14" s="88"/>
      <c r="I14" s="152">
        <f t="shared" si="0"/>
      </c>
      <c r="J14" s="88"/>
      <c r="K14" s="88"/>
      <c r="L14" s="88"/>
      <c r="M14" s="88"/>
      <c r="N14" s="88"/>
      <c r="O14" s="88"/>
      <c r="P14" s="88"/>
      <c r="Q14" s="88"/>
      <c r="R14" s="88"/>
      <c r="S14" s="88"/>
      <c r="T14" s="43"/>
      <c r="V14" s="97" t="s">
        <v>26</v>
      </c>
      <c r="W14" s="99">
        <f>COUNTIF(Ethnicity,"White Irish")</f>
        <v>0</v>
      </c>
    </row>
    <row r="15" spans="2:23" s="42" customFormat="1" ht="30" customHeight="1" thickBot="1">
      <c r="B15" s="89">
        <v>10</v>
      </c>
      <c r="C15" s="88"/>
      <c r="D15" s="88"/>
      <c r="E15" s="88"/>
      <c r="F15" s="150"/>
      <c r="G15" s="88"/>
      <c r="H15" s="88"/>
      <c r="I15" s="152">
        <f t="shared" si="0"/>
      </c>
      <c r="J15" s="88"/>
      <c r="K15" s="88"/>
      <c r="L15" s="88"/>
      <c r="M15" s="88"/>
      <c r="N15" s="88"/>
      <c r="O15" s="88"/>
      <c r="P15" s="88"/>
      <c r="Q15" s="88"/>
      <c r="R15" s="88"/>
      <c r="S15" s="88"/>
      <c r="T15" s="43"/>
      <c r="V15" s="97" t="s">
        <v>37</v>
      </c>
      <c r="W15" s="99">
        <f>COUNTIF(Ethnicity,"Any other white background")</f>
        <v>0</v>
      </c>
    </row>
    <row r="16" spans="2:23" s="42" customFormat="1" ht="30" customHeight="1" thickBot="1">
      <c r="B16" s="89">
        <v>11</v>
      </c>
      <c r="C16" s="88"/>
      <c r="D16" s="88"/>
      <c r="E16" s="88"/>
      <c r="F16" s="150"/>
      <c r="G16" s="88"/>
      <c r="H16" s="88"/>
      <c r="I16" s="152">
        <f t="shared" si="0"/>
      </c>
      <c r="J16" s="88"/>
      <c r="K16" s="88"/>
      <c r="L16" s="88"/>
      <c r="M16" s="88"/>
      <c r="N16" s="88"/>
      <c r="O16" s="88"/>
      <c r="P16" s="88"/>
      <c r="Q16" s="88"/>
      <c r="R16" s="88"/>
      <c r="S16" s="88"/>
      <c r="T16" s="43"/>
      <c r="V16" s="97" t="s">
        <v>33</v>
      </c>
      <c r="W16" s="99">
        <f>COUNTIF(Ethnicity,"Mixed: White and black Caribbean")</f>
        <v>0</v>
      </c>
    </row>
    <row r="17" spans="2:23" s="42" customFormat="1" ht="30" customHeight="1" thickBot="1">
      <c r="B17" s="89">
        <v>12</v>
      </c>
      <c r="C17" s="88"/>
      <c r="D17" s="88"/>
      <c r="E17" s="88"/>
      <c r="F17" s="151"/>
      <c r="G17" s="88"/>
      <c r="H17" s="88"/>
      <c r="I17" s="152">
        <f t="shared" si="0"/>
      </c>
      <c r="J17" s="88"/>
      <c r="K17" s="88"/>
      <c r="L17" s="88"/>
      <c r="M17" s="88"/>
      <c r="N17" s="88"/>
      <c r="O17" s="88"/>
      <c r="P17" s="88"/>
      <c r="Q17" s="88"/>
      <c r="R17" s="88"/>
      <c r="S17" s="88"/>
      <c r="T17" s="43"/>
      <c r="V17" s="97" t="s">
        <v>34</v>
      </c>
      <c r="W17" s="99">
        <f>COUNTIF(Ethnicity,"Mixed: White and black African")</f>
        <v>0</v>
      </c>
    </row>
    <row r="18" spans="2:23" s="42" customFormat="1" ht="30" customHeight="1" thickBot="1">
      <c r="B18" s="89">
        <v>13</v>
      </c>
      <c r="C18" s="88"/>
      <c r="D18" s="88"/>
      <c r="E18" s="88"/>
      <c r="F18" s="151"/>
      <c r="G18" s="88"/>
      <c r="H18" s="88"/>
      <c r="I18" s="152">
        <f t="shared" si="0"/>
      </c>
      <c r="J18" s="88"/>
      <c r="K18" s="88"/>
      <c r="L18" s="88"/>
      <c r="M18" s="88"/>
      <c r="N18" s="88"/>
      <c r="O18" s="88"/>
      <c r="P18" s="88"/>
      <c r="Q18" s="88"/>
      <c r="R18" s="88"/>
      <c r="S18" s="88"/>
      <c r="T18" s="43"/>
      <c r="V18" s="97" t="s">
        <v>27</v>
      </c>
      <c r="W18" s="99">
        <f>COUNTIF(Ethnicity,"Mixed: White and Asian")</f>
        <v>0</v>
      </c>
    </row>
    <row r="19" spans="2:23" s="42" customFormat="1" ht="30" customHeight="1" thickBot="1">
      <c r="B19" s="89">
        <v>14</v>
      </c>
      <c r="C19" s="88"/>
      <c r="D19" s="88"/>
      <c r="E19" s="88"/>
      <c r="F19" s="151"/>
      <c r="G19" s="88"/>
      <c r="H19" s="88"/>
      <c r="I19" s="152">
        <f t="shared" si="0"/>
      </c>
      <c r="J19" s="88"/>
      <c r="K19" s="88"/>
      <c r="L19" s="88"/>
      <c r="M19" s="88"/>
      <c r="N19" s="88"/>
      <c r="O19" s="88"/>
      <c r="P19" s="88"/>
      <c r="Q19" s="88"/>
      <c r="R19" s="88"/>
      <c r="S19" s="88"/>
      <c r="T19" s="43"/>
      <c r="V19" s="97" t="s">
        <v>38</v>
      </c>
      <c r="W19" s="99">
        <f>COUNTIF(Ethnicity,"Any other mixed background")</f>
        <v>0</v>
      </c>
    </row>
    <row r="20" spans="2:23" s="42" customFormat="1" ht="30" customHeight="1" thickBot="1">
      <c r="B20" s="89">
        <v>15</v>
      </c>
      <c r="C20" s="88"/>
      <c r="D20" s="88"/>
      <c r="E20" s="88"/>
      <c r="F20" s="151"/>
      <c r="G20" s="88"/>
      <c r="H20" s="88"/>
      <c r="I20" s="152">
        <f t="shared" si="0"/>
      </c>
      <c r="J20" s="88"/>
      <c r="K20" s="88"/>
      <c r="L20" s="88"/>
      <c r="M20" s="88"/>
      <c r="N20" s="88"/>
      <c r="O20" s="88"/>
      <c r="P20" s="88"/>
      <c r="Q20" s="88"/>
      <c r="R20" s="88"/>
      <c r="S20" s="88"/>
      <c r="T20" s="43"/>
      <c r="V20" s="97" t="s">
        <v>28</v>
      </c>
      <c r="W20" s="99">
        <f>COUNTIF(Ethnicity,"Asian or Asian British: Indian")</f>
        <v>0</v>
      </c>
    </row>
    <row r="21" spans="2:23" s="42" customFormat="1" ht="30" customHeight="1" thickBot="1">
      <c r="B21" s="89">
        <v>16</v>
      </c>
      <c r="C21" s="88"/>
      <c r="D21" s="88"/>
      <c r="E21" s="88"/>
      <c r="F21" s="151"/>
      <c r="G21" s="88"/>
      <c r="H21" s="88"/>
      <c r="I21" s="152">
        <f t="shared" si="0"/>
      </c>
      <c r="J21" s="88"/>
      <c r="K21" s="88"/>
      <c r="L21" s="88"/>
      <c r="M21" s="88"/>
      <c r="N21" s="88"/>
      <c r="O21" s="88"/>
      <c r="P21" s="88"/>
      <c r="Q21" s="88"/>
      <c r="R21" s="88"/>
      <c r="S21" s="88"/>
      <c r="T21" s="43"/>
      <c r="V21" s="97" t="s">
        <v>29</v>
      </c>
      <c r="W21" s="99">
        <f>COUNTIF(Ethnicity,"Asian or Asian British: Pakistani")</f>
        <v>0</v>
      </c>
    </row>
    <row r="22" spans="2:23" s="42" customFormat="1" ht="30" customHeight="1" thickBot="1">
      <c r="B22" s="89">
        <v>17</v>
      </c>
      <c r="C22" s="88"/>
      <c r="D22" s="88"/>
      <c r="E22" s="88"/>
      <c r="F22" s="151"/>
      <c r="G22" s="88"/>
      <c r="H22" s="88"/>
      <c r="I22" s="152">
        <f t="shared" si="0"/>
      </c>
      <c r="J22" s="88"/>
      <c r="K22" s="88"/>
      <c r="L22" s="88"/>
      <c r="M22" s="88"/>
      <c r="N22" s="88"/>
      <c r="O22" s="88"/>
      <c r="P22" s="88"/>
      <c r="Q22" s="88"/>
      <c r="R22" s="88"/>
      <c r="S22" s="88"/>
      <c r="T22" s="43"/>
      <c r="V22" s="97" t="s">
        <v>30</v>
      </c>
      <c r="W22" s="99">
        <f>COUNTIF(Ethnicity,"Asian or Asian British: Bangladeshi")</f>
        <v>0</v>
      </c>
    </row>
    <row r="23" spans="2:23" s="42" customFormat="1" ht="30" customHeight="1" thickBot="1">
      <c r="B23" s="89">
        <v>18</v>
      </c>
      <c r="C23" s="88"/>
      <c r="D23" s="88"/>
      <c r="E23" s="88"/>
      <c r="F23" s="151"/>
      <c r="G23" s="88"/>
      <c r="H23" s="88"/>
      <c r="I23" s="152">
        <f t="shared" si="0"/>
      </c>
      <c r="J23" s="88"/>
      <c r="K23" s="88"/>
      <c r="L23" s="88"/>
      <c r="M23" s="88"/>
      <c r="N23" s="88"/>
      <c r="O23" s="88"/>
      <c r="P23" s="88"/>
      <c r="Q23" s="88"/>
      <c r="R23" s="88"/>
      <c r="S23" s="88"/>
      <c r="T23" s="43"/>
      <c r="V23" s="97" t="s">
        <v>39</v>
      </c>
      <c r="W23" s="99">
        <f>COUNTIF(Ethnicity,"Any other Asian background")</f>
        <v>0</v>
      </c>
    </row>
    <row r="24" spans="2:23" s="42" customFormat="1" ht="30" customHeight="1" thickBot="1">
      <c r="B24" s="89">
        <v>19</v>
      </c>
      <c r="C24" s="88"/>
      <c r="D24" s="88"/>
      <c r="E24" s="88"/>
      <c r="F24" s="151"/>
      <c r="G24" s="88"/>
      <c r="H24" s="88"/>
      <c r="I24" s="152">
        <f t="shared" si="0"/>
      </c>
      <c r="J24" s="88"/>
      <c r="K24" s="88"/>
      <c r="L24" s="88"/>
      <c r="M24" s="88"/>
      <c r="N24" s="88"/>
      <c r="O24" s="88"/>
      <c r="P24" s="88"/>
      <c r="Q24" s="88"/>
      <c r="R24" s="88"/>
      <c r="S24" s="88"/>
      <c r="T24" s="43"/>
      <c r="V24" s="97" t="s">
        <v>35</v>
      </c>
      <c r="W24" s="99">
        <f>COUNTIF(Ethnicity,"Black or black British: Caribbean")</f>
        <v>0</v>
      </c>
    </row>
    <row r="25" spans="2:23" s="42" customFormat="1" ht="30" customHeight="1" thickBot="1">
      <c r="B25" s="89">
        <v>20</v>
      </c>
      <c r="C25" s="88"/>
      <c r="D25" s="88"/>
      <c r="E25" s="88"/>
      <c r="F25" s="151"/>
      <c r="G25" s="88"/>
      <c r="H25" s="88"/>
      <c r="I25" s="152">
        <f t="shared" si="0"/>
      </c>
      <c r="J25" s="88"/>
      <c r="K25" s="88"/>
      <c r="L25" s="88"/>
      <c r="M25" s="88"/>
      <c r="N25" s="88"/>
      <c r="O25" s="88"/>
      <c r="P25" s="88"/>
      <c r="Q25" s="88"/>
      <c r="R25" s="88"/>
      <c r="S25" s="88"/>
      <c r="T25" s="43"/>
      <c r="V25" s="97" t="s">
        <v>36</v>
      </c>
      <c r="W25" s="99">
        <f>COUNTIF(Ethnicity,"Black or black British: African")</f>
        <v>0</v>
      </c>
    </row>
    <row r="26" spans="2:23" s="42" customFormat="1" ht="30" customHeight="1" thickBot="1">
      <c r="B26" s="89">
        <v>21</v>
      </c>
      <c r="C26" s="88"/>
      <c r="D26" s="88"/>
      <c r="E26" s="88"/>
      <c r="F26" s="151"/>
      <c r="G26" s="88"/>
      <c r="H26" s="88"/>
      <c r="I26" s="152">
        <f t="shared" si="0"/>
      </c>
      <c r="J26" s="88"/>
      <c r="K26" s="88"/>
      <c r="L26" s="88"/>
      <c r="M26" s="88"/>
      <c r="N26" s="88"/>
      <c r="O26" s="88"/>
      <c r="P26" s="88"/>
      <c r="Q26" s="88"/>
      <c r="R26" s="88"/>
      <c r="S26" s="88"/>
      <c r="T26" s="43"/>
      <c r="V26" s="97" t="s">
        <v>40</v>
      </c>
      <c r="W26" s="99">
        <f>COUNTIF(Ethnicity,"Any other black background")</f>
        <v>0</v>
      </c>
    </row>
    <row r="27" spans="2:23" s="42" customFormat="1" ht="30" customHeight="1" thickBot="1">
      <c r="B27" s="89">
        <v>22</v>
      </c>
      <c r="C27" s="88"/>
      <c r="D27" s="88"/>
      <c r="E27" s="88"/>
      <c r="F27" s="151"/>
      <c r="G27" s="88"/>
      <c r="H27" s="88"/>
      <c r="I27" s="152">
        <f t="shared" si="0"/>
      </c>
      <c r="J27" s="88"/>
      <c r="K27" s="88"/>
      <c r="L27" s="88"/>
      <c r="M27" s="88"/>
      <c r="N27" s="88"/>
      <c r="O27" s="88"/>
      <c r="P27" s="88"/>
      <c r="Q27" s="88"/>
      <c r="R27" s="88"/>
      <c r="S27" s="88"/>
      <c r="T27" s="43"/>
      <c r="V27" s="97" t="s">
        <v>31</v>
      </c>
      <c r="W27" s="99">
        <f>COUNTIF(Ethnicity,"Chinese")</f>
        <v>0</v>
      </c>
    </row>
    <row r="28" spans="2:23" s="42" customFormat="1" ht="30" customHeight="1" thickBot="1">
      <c r="B28" s="89">
        <v>23</v>
      </c>
      <c r="C28" s="88"/>
      <c r="D28" s="88"/>
      <c r="E28" s="88"/>
      <c r="F28" s="151"/>
      <c r="G28" s="88"/>
      <c r="H28" s="88"/>
      <c r="I28" s="152">
        <f t="shared" si="0"/>
      </c>
      <c r="J28" s="88"/>
      <c r="K28" s="88"/>
      <c r="L28" s="88"/>
      <c r="M28" s="88"/>
      <c r="N28" s="88"/>
      <c r="O28" s="88"/>
      <c r="P28" s="88"/>
      <c r="Q28" s="88"/>
      <c r="R28" s="88"/>
      <c r="S28" s="88"/>
      <c r="T28" s="43"/>
      <c r="V28" s="97" t="s">
        <v>41</v>
      </c>
      <c r="W28" s="99">
        <f>COUNTIF(Ethnicity,"Any other ethnic group")</f>
        <v>0</v>
      </c>
    </row>
    <row r="29" spans="2:23" s="42" customFormat="1" ht="30" customHeight="1" thickBot="1">
      <c r="B29" s="89">
        <v>24</v>
      </c>
      <c r="C29" s="88"/>
      <c r="D29" s="88"/>
      <c r="E29" s="88"/>
      <c r="F29" s="151"/>
      <c r="G29" s="88"/>
      <c r="H29" s="88"/>
      <c r="I29" s="152">
        <f t="shared" si="0"/>
      </c>
      <c r="J29" s="88"/>
      <c r="K29" s="88"/>
      <c r="L29" s="88"/>
      <c r="M29" s="88"/>
      <c r="N29" s="88"/>
      <c r="O29" s="88"/>
      <c r="P29" s="88"/>
      <c r="Q29" s="88"/>
      <c r="R29" s="88"/>
      <c r="S29" s="88"/>
      <c r="T29" s="43"/>
      <c r="V29" s="97" t="s">
        <v>32</v>
      </c>
      <c r="W29" s="99">
        <f>COUNTIF(Ethnicity,"Not stated")</f>
        <v>0</v>
      </c>
    </row>
    <row r="30" spans="2:20" s="42" customFormat="1" ht="30" customHeight="1" thickBot="1">
      <c r="B30" s="89">
        <v>25</v>
      </c>
      <c r="C30" s="88"/>
      <c r="D30" s="88"/>
      <c r="E30" s="88"/>
      <c r="F30" s="151"/>
      <c r="G30" s="88"/>
      <c r="H30" s="88"/>
      <c r="I30" s="152">
        <f t="shared" si="0"/>
      </c>
      <c r="J30" s="88"/>
      <c r="K30" s="88"/>
      <c r="L30" s="88"/>
      <c r="M30" s="88"/>
      <c r="N30" s="88"/>
      <c r="O30" s="88"/>
      <c r="P30" s="88"/>
      <c r="Q30" s="88"/>
      <c r="R30" s="88"/>
      <c r="S30" s="88"/>
      <c r="T30" s="43"/>
    </row>
    <row r="31" spans="2:20" s="42" customFormat="1" ht="30" customHeight="1" thickBot="1">
      <c r="B31" s="89">
        <v>26</v>
      </c>
      <c r="C31" s="88"/>
      <c r="D31" s="88"/>
      <c r="E31" s="88"/>
      <c r="F31" s="151"/>
      <c r="G31" s="88"/>
      <c r="H31" s="88"/>
      <c r="I31" s="152">
        <f t="shared" si="0"/>
      </c>
      <c r="J31" s="88"/>
      <c r="K31" s="88"/>
      <c r="L31" s="88"/>
      <c r="M31" s="88"/>
      <c r="N31" s="88"/>
      <c r="O31" s="88"/>
      <c r="P31" s="88"/>
      <c r="Q31" s="88"/>
      <c r="R31" s="88"/>
      <c r="S31" s="88"/>
      <c r="T31" s="43"/>
    </row>
    <row r="32" spans="2:20" s="42" customFormat="1" ht="30" customHeight="1" thickBot="1">
      <c r="B32" s="89">
        <v>27</v>
      </c>
      <c r="C32" s="88"/>
      <c r="D32" s="88"/>
      <c r="E32" s="88"/>
      <c r="F32" s="151"/>
      <c r="G32" s="88"/>
      <c r="H32" s="88"/>
      <c r="I32" s="152">
        <f t="shared" si="0"/>
      </c>
      <c r="J32" s="88"/>
      <c r="K32" s="88"/>
      <c r="L32" s="88"/>
      <c r="M32" s="88"/>
      <c r="N32" s="88"/>
      <c r="O32" s="88"/>
      <c r="P32" s="88"/>
      <c r="Q32" s="88"/>
      <c r="R32" s="88"/>
      <c r="S32" s="88"/>
      <c r="T32" s="43"/>
    </row>
    <row r="33" spans="2:20" s="42" customFormat="1" ht="30" customHeight="1" thickBot="1">
      <c r="B33" s="89">
        <v>28</v>
      </c>
      <c r="C33" s="88"/>
      <c r="D33" s="88"/>
      <c r="E33" s="88"/>
      <c r="F33" s="151"/>
      <c r="G33" s="88"/>
      <c r="H33" s="88"/>
      <c r="I33" s="152">
        <f t="shared" si="0"/>
      </c>
      <c r="J33" s="88"/>
      <c r="K33" s="88"/>
      <c r="L33" s="88"/>
      <c r="M33" s="88"/>
      <c r="N33" s="88"/>
      <c r="O33" s="88"/>
      <c r="P33" s="88"/>
      <c r="Q33" s="88"/>
      <c r="R33" s="88"/>
      <c r="S33" s="88"/>
      <c r="T33" s="43"/>
    </row>
    <row r="34" spans="2:20" s="42" customFormat="1" ht="30" customHeight="1" thickBot="1">
      <c r="B34" s="89">
        <v>29</v>
      </c>
      <c r="C34" s="88"/>
      <c r="D34" s="88"/>
      <c r="E34" s="88"/>
      <c r="F34" s="151"/>
      <c r="G34" s="88"/>
      <c r="H34" s="88"/>
      <c r="I34" s="152">
        <f t="shared" si="0"/>
      </c>
      <c r="J34" s="88"/>
      <c r="K34" s="88"/>
      <c r="L34" s="88"/>
      <c r="M34" s="88"/>
      <c r="N34" s="88"/>
      <c r="O34" s="88"/>
      <c r="P34" s="88"/>
      <c r="Q34" s="88"/>
      <c r="R34" s="88"/>
      <c r="S34" s="88"/>
      <c r="T34" s="43"/>
    </row>
    <row r="35" spans="2:20" s="42" customFormat="1" ht="30" customHeight="1" thickBot="1">
      <c r="B35" s="89">
        <v>30</v>
      </c>
      <c r="C35" s="88"/>
      <c r="D35" s="88"/>
      <c r="E35" s="88"/>
      <c r="F35" s="151"/>
      <c r="G35" s="88"/>
      <c r="H35" s="88"/>
      <c r="I35" s="152">
        <f t="shared" si="0"/>
      </c>
      <c r="J35" s="88"/>
      <c r="K35" s="88"/>
      <c r="L35" s="88"/>
      <c r="M35" s="88"/>
      <c r="N35" s="88"/>
      <c r="O35" s="88"/>
      <c r="P35" s="88"/>
      <c r="Q35" s="88"/>
      <c r="R35" s="88"/>
      <c r="S35" s="88"/>
      <c r="T35" s="43"/>
    </row>
    <row r="36" spans="2:20" s="42" customFormat="1" ht="30" customHeight="1" thickBot="1">
      <c r="B36" s="90">
        <v>31</v>
      </c>
      <c r="C36" s="88"/>
      <c r="D36" s="88"/>
      <c r="E36" s="88"/>
      <c r="F36" s="151"/>
      <c r="G36" s="88"/>
      <c r="H36" s="88"/>
      <c r="I36" s="152">
        <f t="shared" si="0"/>
      </c>
      <c r="J36" s="88"/>
      <c r="K36" s="88"/>
      <c r="L36" s="88"/>
      <c r="M36" s="88"/>
      <c r="N36" s="88"/>
      <c r="O36" s="88"/>
      <c r="P36" s="88"/>
      <c r="Q36" s="88"/>
      <c r="R36" s="88"/>
      <c r="S36" s="88"/>
      <c r="T36" s="43"/>
    </row>
    <row r="37" spans="2:20" s="42" customFormat="1" ht="30" customHeight="1" thickBot="1">
      <c r="B37" s="89">
        <v>32</v>
      </c>
      <c r="C37" s="88"/>
      <c r="D37" s="88"/>
      <c r="E37" s="88"/>
      <c r="F37" s="151"/>
      <c r="G37" s="88"/>
      <c r="H37" s="88"/>
      <c r="I37" s="152">
        <f t="shared" si="0"/>
      </c>
      <c r="J37" s="88"/>
      <c r="K37" s="88"/>
      <c r="L37" s="88"/>
      <c r="M37" s="88"/>
      <c r="N37" s="88"/>
      <c r="O37" s="88"/>
      <c r="P37" s="88"/>
      <c r="Q37" s="88"/>
      <c r="R37" s="88"/>
      <c r="S37" s="88"/>
      <c r="T37" s="43"/>
    </row>
    <row r="38" spans="2:20" s="42" customFormat="1" ht="30" customHeight="1" thickBot="1">
      <c r="B38" s="89">
        <v>33</v>
      </c>
      <c r="C38" s="88"/>
      <c r="D38" s="88"/>
      <c r="E38" s="88"/>
      <c r="F38" s="151"/>
      <c r="G38" s="88"/>
      <c r="H38" s="88"/>
      <c r="I38" s="152">
        <f t="shared" si="0"/>
      </c>
      <c r="J38" s="88"/>
      <c r="K38" s="88"/>
      <c r="L38" s="88"/>
      <c r="M38" s="88"/>
      <c r="N38" s="88"/>
      <c r="O38" s="88"/>
      <c r="P38" s="88"/>
      <c r="Q38" s="88"/>
      <c r="R38" s="88"/>
      <c r="S38" s="88"/>
      <c r="T38" s="43"/>
    </row>
    <row r="39" spans="2:20" s="42" customFormat="1" ht="30" customHeight="1" thickBot="1">
      <c r="B39" s="89">
        <v>34</v>
      </c>
      <c r="C39" s="88"/>
      <c r="D39" s="88"/>
      <c r="E39" s="88"/>
      <c r="F39" s="151"/>
      <c r="G39" s="88"/>
      <c r="H39" s="88"/>
      <c r="I39" s="152">
        <f t="shared" si="0"/>
      </c>
      <c r="J39" s="88"/>
      <c r="K39" s="88"/>
      <c r="L39" s="88"/>
      <c r="M39" s="88"/>
      <c r="N39" s="88"/>
      <c r="O39" s="88"/>
      <c r="P39" s="88"/>
      <c r="Q39" s="88"/>
      <c r="R39" s="88"/>
      <c r="S39" s="88"/>
      <c r="T39" s="43"/>
    </row>
    <row r="40" spans="2:20" s="42" customFormat="1" ht="30" customHeight="1" thickBot="1">
      <c r="B40" s="89">
        <v>35</v>
      </c>
      <c r="C40" s="88"/>
      <c r="D40" s="88"/>
      <c r="E40" s="88"/>
      <c r="F40" s="151"/>
      <c r="G40" s="88"/>
      <c r="H40" s="88"/>
      <c r="I40" s="152">
        <f t="shared" si="0"/>
      </c>
      <c r="J40" s="88"/>
      <c r="K40" s="88"/>
      <c r="L40" s="88"/>
      <c r="M40" s="88"/>
      <c r="N40" s="88"/>
      <c r="O40" s="88"/>
      <c r="P40" s="88"/>
      <c r="Q40" s="88"/>
      <c r="R40" s="88"/>
      <c r="S40" s="88"/>
      <c r="T40" s="43"/>
    </row>
    <row r="41" spans="2:20" s="42" customFormat="1" ht="30" customHeight="1" thickBot="1">
      <c r="B41" s="89">
        <v>36</v>
      </c>
      <c r="C41" s="88"/>
      <c r="D41" s="88"/>
      <c r="E41" s="88"/>
      <c r="F41" s="151"/>
      <c r="G41" s="88"/>
      <c r="H41" s="88"/>
      <c r="I41" s="152">
        <f t="shared" si="0"/>
      </c>
      <c r="J41" s="88"/>
      <c r="K41" s="88"/>
      <c r="L41" s="88"/>
      <c r="M41" s="88"/>
      <c r="N41" s="88"/>
      <c r="O41" s="88"/>
      <c r="P41" s="88"/>
      <c r="Q41" s="88"/>
      <c r="R41" s="88"/>
      <c r="S41" s="88"/>
      <c r="T41" s="43"/>
    </row>
    <row r="42" spans="2:20" s="42" customFormat="1" ht="30" customHeight="1" thickBot="1">
      <c r="B42" s="89">
        <v>37</v>
      </c>
      <c r="C42" s="88"/>
      <c r="D42" s="88"/>
      <c r="E42" s="88"/>
      <c r="F42" s="151"/>
      <c r="G42" s="88"/>
      <c r="H42" s="88"/>
      <c r="I42" s="152">
        <f t="shared" si="0"/>
      </c>
      <c r="J42" s="88"/>
      <c r="K42" s="88"/>
      <c r="L42" s="88"/>
      <c r="M42" s="88"/>
      <c r="N42" s="88"/>
      <c r="O42" s="88"/>
      <c r="P42" s="88"/>
      <c r="Q42" s="88"/>
      <c r="R42" s="88"/>
      <c r="S42" s="88"/>
      <c r="T42" s="43"/>
    </row>
    <row r="43" spans="2:20" s="42" customFormat="1" ht="30" customHeight="1" thickBot="1">
      <c r="B43" s="89">
        <v>38</v>
      </c>
      <c r="C43" s="88"/>
      <c r="D43" s="88"/>
      <c r="E43" s="88"/>
      <c r="F43" s="151"/>
      <c r="G43" s="88"/>
      <c r="H43" s="88"/>
      <c r="I43" s="152">
        <f t="shared" si="0"/>
      </c>
      <c r="J43" s="88"/>
      <c r="K43" s="88"/>
      <c r="L43" s="88"/>
      <c r="M43" s="88"/>
      <c r="N43" s="88"/>
      <c r="O43" s="88"/>
      <c r="P43" s="88"/>
      <c r="Q43" s="88"/>
      <c r="R43" s="88"/>
      <c r="S43" s="88"/>
      <c r="T43" s="43"/>
    </row>
    <row r="44" spans="2:20" s="42" customFormat="1" ht="30" customHeight="1" thickBot="1">
      <c r="B44" s="89">
        <v>39</v>
      </c>
      <c r="C44" s="88"/>
      <c r="D44" s="88"/>
      <c r="E44" s="88"/>
      <c r="F44" s="151"/>
      <c r="G44" s="88"/>
      <c r="H44" s="88"/>
      <c r="I44" s="152">
        <f t="shared" si="0"/>
      </c>
      <c r="J44" s="88"/>
      <c r="K44" s="88"/>
      <c r="L44" s="88"/>
      <c r="M44" s="88"/>
      <c r="N44" s="88"/>
      <c r="O44" s="88"/>
      <c r="P44" s="88"/>
      <c r="Q44" s="88"/>
      <c r="R44" s="88"/>
      <c r="S44" s="88"/>
      <c r="T44" s="43"/>
    </row>
    <row r="45" spans="2:20" s="42" customFormat="1" ht="30" customHeight="1" thickBot="1">
      <c r="B45" s="89">
        <v>40</v>
      </c>
      <c r="C45" s="88"/>
      <c r="D45" s="88"/>
      <c r="E45" s="88"/>
      <c r="F45" s="151"/>
      <c r="G45" s="88"/>
      <c r="H45" s="88"/>
      <c r="I45" s="152">
        <f t="shared" si="0"/>
      </c>
      <c r="J45" s="88"/>
      <c r="K45" s="88"/>
      <c r="L45" s="88"/>
      <c r="M45" s="88"/>
      <c r="N45" s="88"/>
      <c r="O45" s="88"/>
      <c r="P45" s="88"/>
      <c r="Q45" s="88"/>
      <c r="R45" s="88"/>
      <c r="S45" s="88"/>
      <c r="T45" s="43"/>
    </row>
    <row r="46" spans="2:20" s="42" customFormat="1" ht="30" customHeight="1" thickBot="1">
      <c r="B46" s="89" t="s">
        <v>117</v>
      </c>
      <c r="C46" s="88"/>
      <c r="D46" s="88"/>
      <c r="E46" s="88"/>
      <c r="F46" s="151"/>
      <c r="G46" s="88"/>
      <c r="H46" s="88"/>
      <c r="I46" s="152">
        <f t="shared" si="0"/>
      </c>
      <c r="J46" s="88"/>
      <c r="K46" s="88"/>
      <c r="L46" s="88"/>
      <c r="M46" s="88"/>
      <c r="N46" s="88"/>
      <c r="O46" s="88"/>
      <c r="P46" s="88"/>
      <c r="Q46" s="88"/>
      <c r="R46" s="88"/>
      <c r="S46" s="88"/>
      <c r="T46" s="43"/>
    </row>
    <row r="47" spans="2:20" s="42" customFormat="1" ht="13.5" thickBot="1">
      <c r="B47" s="3" t="s">
        <v>5</v>
      </c>
      <c r="C47" s="47"/>
      <c r="D47" s="48"/>
      <c r="E47" s="49"/>
      <c r="F47" s="91"/>
      <c r="G47" s="91">
        <f>COUNTIF(G6:G46,"Yes")</f>
        <v>0</v>
      </c>
      <c r="H47" s="91">
        <f>COUNTIF(H6:H46,"Yes")</f>
        <v>0</v>
      </c>
      <c r="I47" s="91">
        <f>COUNTIF(I6:I46,"Standard 1 met")+COUNTIF(I6:I46,"Standard 2 met")</f>
        <v>0</v>
      </c>
      <c r="J47" s="91">
        <f>COUNTIF(J6:J46,"Yes")</f>
        <v>0</v>
      </c>
      <c r="K47" s="91">
        <f>COUNTIF(K6:K46,"Yes")</f>
        <v>0</v>
      </c>
      <c r="L47" s="91">
        <f>COUNTIF(L6:L46,"Repositioned")+COUNTIF(L6:L46,"Offered help")</f>
        <v>0</v>
      </c>
      <c r="M47" s="91">
        <f aca="true" t="shared" si="1" ref="M47:T47">COUNTIF(M6:M46,"Yes")</f>
        <v>0</v>
      </c>
      <c r="N47" s="91">
        <f t="shared" si="1"/>
        <v>0</v>
      </c>
      <c r="O47" s="91">
        <f t="shared" si="1"/>
        <v>0</v>
      </c>
      <c r="P47" s="91">
        <f t="shared" si="1"/>
        <v>0</v>
      </c>
      <c r="Q47" s="91">
        <f t="shared" si="1"/>
        <v>0</v>
      </c>
      <c r="R47" s="91">
        <f t="shared" si="1"/>
        <v>0</v>
      </c>
      <c r="S47" s="91">
        <f t="shared" si="1"/>
        <v>0</v>
      </c>
      <c r="T47" s="91">
        <f t="shared" si="1"/>
        <v>0</v>
      </c>
    </row>
    <row r="48" spans="2:20" s="42" customFormat="1" ht="13.5" thickBot="1">
      <c r="B48" s="3" t="s">
        <v>6</v>
      </c>
      <c r="C48" s="50"/>
      <c r="D48" s="40"/>
      <c r="E48" s="51"/>
      <c r="F48" s="91"/>
      <c r="G48" s="91">
        <f>COUNTIF(G6:G46,"No")</f>
        <v>0</v>
      </c>
      <c r="H48" s="91">
        <f>COUNTIF(H6:H46,"No")</f>
        <v>0</v>
      </c>
      <c r="I48" s="91">
        <f>COUNTIF(I6:I46,"No")</f>
        <v>0</v>
      </c>
      <c r="J48" s="91">
        <f aca="true" t="shared" si="2" ref="J48:T48">COUNTIF(J6:J46,"No")</f>
        <v>0</v>
      </c>
      <c r="K48" s="91">
        <f t="shared" si="2"/>
        <v>0</v>
      </c>
      <c r="L48" s="91">
        <f t="shared" si="2"/>
        <v>0</v>
      </c>
      <c r="M48" s="91">
        <f t="shared" si="2"/>
        <v>0</v>
      </c>
      <c r="N48" s="91">
        <f t="shared" si="2"/>
        <v>0</v>
      </c>
      <c r="O48" s="91">
        <f t="shared" si="2"/>
        <v>0</v>
      </c>
      <c r="P48" s="91">
        <f t="shared" si="2"/>
        <v>0</v>
      </c>
      <c r="Q48" s="91">
        <f t="shared" si="2"/>
        <v>0</v>
      </c>
      <c r="R48" s="91">
        <f t="shared" si="2"/>
        <v>0</v>
      </c>
      <c r="S48" s="91">
        <f t="shared" si="2"/>
        <v>0</v>
      </c>
      <c r="T48" s="91">
        <f t="shared" si="2"/>
        <v>0</v>
      </c>
    </row>
    <row r="49" spans="2:20" s="42" customFormat="1" ht="13.5" thickBot="1">
      <c r="B49" s="3" t="s">
        <v>7</v>
      </c>
      <c r="C49" s="50"/>
      <c r="D49" s="40"/>
      <c r="E49" s="51"/>
      <c r="F49" s="91"/>
      <c r="G49" s="91">
        <f>SUM(G47:G48)</f>
        <v>0</v>
      </c>
      <c r="H49" s="91">
        <f>SUM(H47:H48)</f>
        <v>0</v>
      </c>
      <c r="I49" s="91">
        <f>SUM(I47:I48)</f>
        <v>0</v>
      </c>
      <c r="J49" s="91">
        <f aca="true" t="shared" si="3" ref="J49:T49">SUM(J47:J48)</f>
        <v>0</v>
      </c>
      <c r="K49" s="91">
        <f t="shared" si="3"/>
        <v>0</v>
      </c>
      <c r="L49" s="91">
        <f>SUM(L47:L48)</f>
        <v>0</v>
      </c>
      <c r="M49" s="91">
        <f>SUM(M47:M48)</f>
        <v>0</v>
      </c>
      <c r="N49" s="91">
        <f t="shared" si="3"/>
        <v>0</v>
      </c>
      <c r="O49" s="91">
        <f t="shared" si="3"/>
        <v>0</v>
      </c>
      <c r="P49" s="91">
        <f t="shared" si="3"/>
        <v>0</v>
      </c>
      <c r="Q49" s="91">
        <f t="shared" si="3"/>
        <v>0</v>
      </c>
      <c r="R49" s="91">
        <f t="shared" si="3"/>
        <v>0</v>
      </c>
      <c r="S49" s="91">
        <f t="shared" si="3"/>
        <v>0</v>
      </c>
      <c r="T49" s="91">
        <f t="shared" si="3"/>
        <v>0</v>
      </c>
    </row>
    <row r="50" spans="2:20" s="55" customFormat="1" ht="13.5" thickBot="1">
      <c r="B50" s="5" t="s">
        <v>8</v>
      </c>
      <c r="C50" s="52"/>
      <c r="D50" s="53"/>
      <c r="E50" s="54"/>
      <c r="F50" s="92"/>
      <c r="G50" s="92" t="str">
        <f>IF(ISERROR(G47/G49),"%",G47/G49)</f>
        <v>%</v>
      </c>
      <c r="H50" s="92" t="str">
        <f>IF(ISERROR(H47/H49),"%",H47/H49)</f>
        <v>%</v>
      </c>
      <c r="I50" s="92" t="str">
        <f>IF(ISERROR(I47/I49),"%",I47/I49)</f>
        <v>%</v>
      </c>
      <c r="J50" s="92" t="str">
        <f aca="true" t="shared" si="4" ref="J50:T50">IF(ISERROR(J47/J49),"%",J47/J49)</f>
        <v>%</v>
      </c>
      <c r="K50" s="92" t="str">
        <f t="shared" si="4"/>
        <v>%</v>
      </c>
      <c r="L50" s="92" t="str">
        <f>IF(ISERROR(L47/L49),"%",L47/L49)</f>
        <v>%</v>
      </c>
      <c r="M50" s="92" t="str">
        <f>IF(ISERROR(M47/M49),"%",M47/M49)</f>
        <v>%</v>
      </c>
      <c r="N50" s="92" t="str">
        <f t="shared" si="4"/>
        <v>%</v>
      </c>
      <c r="O50" s="92" t="str">
        <f t="shared" si="4"/>
        <v>%</v>
      </c>
      <c r="P50" s="92" t="str">
        <f t="shared" si="4"/>
        <v>%</v>
      </c>
      <c r="Q50" s="92" t="str">
        <f t="shared" si="4"/>
        <v>%</v>
      </c>
      <c r="R50" s="92" t="str">
        <f t="shared" si="4"/>
        <v>%</v>
      </c>
      <c r="S50" s="92" t="str">
        <f t="shared" si="4"/>
        <v>%</v>
      </c>
      <c r="T50" s="92" t="str">
        <f t="shared" si="4"/>
        <v>%</v>
      </c>
    </row>
    <row r="51" spans="3:20" s="42" customFormat="1" ht="12.75">
      <c r="C51" s="56"/>
      <c r="F51" s="93"/>
      <c r="G51" s="93"/>
      <c r="H51" s="93"/>
      <c r="I51" s="93"/>
      <c r="J51" s="93"/>
      <c r="K51" s="93"/>
      <c r="L51" s="93"/>
      <c r="M51" s="93"/>
      <c r="N51" s="93"/>
      <c r="O51" s="93"/>
      <c r="P51" s="93"/>
      <c r="Q51" s="93"/>
      <c r="R51" s="93"/>
      <c r="S51" s="93"/>
      <c r="T51" s="93"/>
    </row>
    <row r="52" spans="3:20" s="42" customFormat="1" ht="13.5" thickBot="1">
      <c r="C52" s="56"/>
      <c r="F52" s="93"/>
      <c r="G52" s="93"/>
      <c r="H52" s="93"/>
      <c r="I52" s="93"/>
      <c r="J52" s="93"/>
      <c r="K52" s="93"/>
      <c r="L52" s="93"/>
      <c r="M52" s="93"/>
      <c r="N52" s="93"/>
      <c r="O52" s="93"/>
      <c r="P52" s="93"/>
      <c r="Q52" s="93"/>
      <c r="R52" s="93"/>
      <c r="S52" s="93"/>
      <c r="T52" s="93"/>
    </row>
    <row r="53" spans="2:20" s="42" customFormat="1" ht="13.5" thickBot="1">
      <c r="B53" s="3" t="s">
        <v>18</v>
      </c>
      <c r="C53" s="56"/>
      <c r="F53" s="91"/>
      <c r="G53" s="91">
        <f>COUNTIF(G6:G46,"NA")</f>
        <v>0</v>
      </c>
      <c r="H53" s="91">
        <f>COUNTIF(H6:H46,"NA")</f>
        <v>0</v>
      </c>
      <c r="I53" s="91">
        <f>COUNTIF(I6:I46,"NA")</f>
        <v>0</v>
      </c>
      <c r="J53" s="91">
        <f aca="true" t="shared" si="5" ref="J53:T53">COUNTIF(J6:J46,"NA")</f>
        <v>0</v>
      </c>
      <c r="K53" s="91">
        <f t="shared" si="5"/>
        <v>0</v>
      </c>
      <c r="L53" s="91">
        <f t="shared" si="5"/>
        <v>0</v>
      </c>
      <c r="M53" s="91">
        <f t="shared" si="5"/>
        <v>0</v>
      </c>
      <c r="N53" s="91">
        <f t="shared" si="5"/>
        <v>0</v>
      </c>
      <c r="O53" s="91">
        <f t="shared" si="5"/>
        <v>0</v>
      </c>
      <c r="P53" s="91">
        <f t="shared" si="5"/>
        <v>0</v>
      </c>
      <c r="Q53" s="91">
        <f t="shared" si="5"/>
        <v>0</v>
      </c>
      <c r="R53" s="91">
        <f t="shared" si="5"/>
        <v>0</v>
      </c>
      <c r="S53" s="91">
        <f t="shared" si="5"/>
        <v>0</v>
      </c>
      <c r="T53" s="91">
        <f t="shared" si="5"/>
        <v>0</v>
      </c>
    </row>
    <row r="54" spans="2:20" s="42" customFormat="1" ht="13.5" thickBot="1">
      <c r="B54" s="3" t="s">
        <v>21</v>
      </c>
      <c r="C54" s="56"/>
      <c r="F54" s="91"/>
      <c r="G54" s="91">
        <f>COUNTIF(G6:G46,"*Exception*")</f>
        <v>0</v>
      </c>
      <c r="H54" s="91">
        <f>COUNTIF(H6:H46,"*Exception*")</f>
        <v>0</v>
      </c>
      <c r="I54" s="91">
        <f>COUNTIF(I6:I46,"*Exception*")</f>
        <v>0</v>
      </c>
      <c r="J54" s="91">
        <f aca="true" t="shared" si="6" ref="J54:T54">COUNTIF(J6:J46,"*Exception*")</f>
        <v>0</v>
      </c>
      <c r="K54" s="91">
        <f t="shared" si="6"/>
        <v>0</v>
      </c>
      <c r="L54" s="91">
        <f t="shared" si="6"/>
        <v>0</v>
      </c>
      <c r="M54" s="91">
        <f t="shared" si="6"/>
        <v>0</v>
      </c>
      <c r="N54" s="91">
        <f t="shared" si="6"/>
        <v>0</v>
      </c>
      <c r="O54" s="91">
        <f t="shared" si="6"/>
        <v>0</v>
      </c>
      <c r="P54" s="91">
        <f t="shared" si="6"/>
        <v>0</v>
      </c>
      <c r="Q54" s="91">
        <f t="shared" si="6"/>
        <v>0</v>
      </c>
      <c r="R54" s="91">
        <f t="shared" si="6"/>
        <v>0</v>
      </c>
      <c r="S54" s="91">
        <f t="shared" si="6"/>
        <v>0</v>
      </c>
      <c r="T54" s="91">
        <f t="shared" si="6"/>
        <v>0</v>
      </c>
    </row>
    <row r="57" spans="2:5" ht="15">
      <c r="B57" s="175" t="s">
        <v>86</v>
      </c>
      <c r="C57" s="169"/>
      <c r="D57" s="169"/>
      <c r="E57" s="169"/>
    </row>
    <row r="58" spans="2:5" ht="15">
      <c r="B58" s="176" t="s">
        <v>168</v>
      </c>
      <c r="C58" s="177"/>
      <c r="D58" s="177"/>
      <c r="E58" s="177"/>
    </row>
    <row r="59" spans="2:5" ht="15">
      <c r="B59" s="178"/>
      <c r="C59" s="177"/>
      <c r="D59" s="177"/>
      <c r="E59" s="177"/>
    </row>
    <row r="60" spans="2:5" ht="15">
      <c r="B60" s="178"/>
      <c r="C60" s="177"/>
      <c r="D60" s="177"/>
      <c r="E60" s="177"/>
    </row>
    <row r="61" spans="2:5" ht="15">
      <c r="B61" s="178"/>
      <c r="C61" s="177"/>
      <c r="D61" s="177"/>
      <c r="E61" s="177"/>
    </row>
    <row r="62" spans="2:5" ht="15">
      <c r="B62" s="176"/>
      <c r="C62" s="177"/>
      <c r="D62" s="177"/>
      <c r="E62" s="177"/>
    </row>
    <row r="63" spans="2:5" ht="15">
      <c r="B63" s="176"/>
      <c r="C63" s="177"/>
      <c r="D63" s="177"/>
      <c r="E63" s="177"/>
    </row>
    <row r="64" spans="2:5" ht="15">
      <c r="B64" s="176"/>
      <c r="C64" s="177"/>
      <c r="D64" s="177"/>
      <c r="E64" s="177"/>
    </row>
    <row r="65" spans="2:5" ht="15">
      <c r="B65" s="176"/>
      <c r="C65" s="177"/>
      <c r="D65" s="177"/>
      <c r="E65" s="177"/>
    </row>
    <row r="79" ht="14.25" hidden="1">
      <c r="B79" s="42" t="s">
        <v>25</v>
      </c>
    </row>
    <row r="80" ht="14.25" hidden="1">
      <c r="B80" s="42" t="s">
        <v>26</v>
      </c>
    </row>
    <row r="81" ht="14.25" hidden="1">
      <c r="B81" s="42" t="s">
        <v>37</v>
      </c>
    </row>
    <row r="82" ht="14.25" hidden="1">
      <c r="B82" s="42" t="s">
        <v>33</v>
      </c>
    </row>
    <row r="83" ht="14.25" hidden="1">
      <c r="B83" s="42" t="s">
        <v>34</v>
      </c>
    </row>
    <row r="84" ht="14.25" hidden="1">
      <c r="B84" s="42" t="s">
        <v>27</v>
      </c>
    </row>
    <row r="85" ht="14.25" hidden="1">
      <c r="B85" s="42" t="s">
        <v>38</v>
      </c>
    </row>
    <row r="86" ht="14.25" hidden="1">
      <c r="B86" s="42" t="s">
        <v>28</v>
      </c>
    </row>
    <row r="87" ht="14.25" hidden="1">
      <c r="B87" s="42" t="s">
        <v>29</v>
      </c>
    </row>
    <row r="88" ht="14.25" hidden="1">
      <c r="B88" s="42" t="s">
        <v>30</v>
      </c>
    </row>
    <row r="89" ht="14.25" hidden="1">
      <c r="B89" s="42" t="s">
        <v>39</v>
      </c>
    </row>
    <row r="90" ht="14.25" hidden="1">
      <c r="B90" s="42" t="s">
        <v>35</v>
      </c>
    </row>
    <row r="91" ht="14.25" hidden="1">
      <c r="B91" s="42" t="s">
        <v>36</v>
      </c>
    </row>
    <row r="92" ht="14.25" hidden="1">
      <c r="B92" s="42" t="s">
        <v>40</v>
      </c>
    </row>
    <row r="93" ht="14.25" hidden="1">
      <c r="B93" s="42" t="s">
        <v>31</v>
      </c>
    </row>
    <row r="94" ht="14.25" hidden="1">
      <c r="B94" s="42" t="s">
        <v>41</v>
      </c>
    </row>
    <row r="95" ht="14.25" hidden="1">
      <c r="B95" s="42" t="s">
        <v>32</v>
      </c>
    </row>
  </sheetData>
  <sheetProtection/>
  <mergeCells count="9">
    <mergeCell ref="B62:E62"/>
    <mergeCell ref="B63:E63"/>
    <mergeCell ref="B64:E64"/>
    <mergeCell ref="B65:E65"/>
    <mergeCell ref="B57:E57"/>
    <mergeCell ref="B58:E58"/>
    <mergeCell ref="B59:E59"/>
    <mergeCell ref="B60:E60"/>
    <mergeCell ref="B61:E61"/>
  </mergeCells>
  <conditionalFormatting sqref="G6:G46">
    <cfRule type="expression" priority="2" dxfId="1" stopIfTrue="1">
      <formula>(OR($F6="Secondary care",F6="A care home in which NHS care is provided"))</formula>
    </cfRule>
  </conditionalFormatting>
  <conditionalFormatting sqref="I6:I46">
    <cfRule type="containsText" priority="1" dxfId="4" operator="containsText" stopIfTrue="1" text="FALSE">
      <formula>NOT(ISERROR(SEARCH("FALSE",I6)))</formula>
    </cfRule>
  </conditionalFormatting>
  <dataValidations count="6">
    <dataValidation type="list" allowBlank="1" showInputMessage="1" showErrorMessage="1" sqref="E6:E46">
      <formula1>$B$79:$B$95</formula1>
    </dataValidation>
    <dataValidation type="list" allowBlank="1" showInputMessage="1" showErrorMessage="1" sqref="D6:D46">
      <formula1>"Male,Female"</formula1>
    </dataValidation>
    <dataValidation type="list" allowBlank="1" showInputMessage="1" showErrorMessage="1" sqref="M6:M46 O6:T46 J6:K46 G6:H46">
      <formula1>"Yes, No, NA, Exception"</formula1>
    </dataValidation>
    <dataValidation type="list" allowBlank="1" showInputMessage="1" showErrorMessage="1" sqref="L6:L46">
      <formula1>"Repositioned, Offered help, No, NA, Exception"</formula1>
    </dataValidation>
    <dataValidation type="list" allowBlank="1" showInputMessage="1" showErrorMessage="1" sqref="N6:N46">
      <formula1>"Yes, No, NA, Exception A, Exception"</formula1>
    </dataValidation>
    <dataValidation type="list" allowBlank="1" showInputMessage="1" showErrorMessage="1" sqref="F6:F46">
      <formula1>"Secondary care,A care home in which NHS care is provided,Receiving NHS care in any other setting"</formula1>
    </dataValidation>
  </dataValidation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codeName="Sheet6">
    <pageSetUpPr fitToPage="1"/>
  </sheetPr>
  <dimension ref="B1:O31"/>
  <sheetViews>
    <sheetView showGridLines="0" zoomScale="90" zoomScaleNormal="90" zoomScalePageLayoutView="0" workbookViewId="0" topLeftCell="A1">
      <selection activeCell="B1" sqref="B1:N1"/>
    </sheetView>
  </sheetViews>
  <sheetFormatPr defaultColWidth="9.140625" defaultRowHeight="15"/>
  <cols>
    <col min="2" max="2" width="4.7109375" style="0" customWidth="1"/>
    <col min="3" max="3" width="13.57421875" style="0" customWidth="1"/>
    <col min="4" max="4" width="4.7109375" style="0" customWidth="1"/>
    <col min="5" max="5" width="17.00390625" style="0" customWidth="1"/>
    <col min="6" max="6" width="4.7109375" style="0" customWidth="1"/>
    <col min="7" max="7" width="17.57421875" style="0" customWidth="1"/>
    <col min="8" max="8" width="4.7109375" style="0" customWidth="1"/>
    <col min="9" max="9" width="7.57421875" style="79" customWidth="1"/>
    <col min="10" max="10" width="7.7109375" style="79" customWidth="1"/>
    <col min="11" max="11" width="3.7109375" style="0" customWidth="1"/>
    <col min="12" max="12" width="4.7109375" style="0" customWidth="1"/>
    <col min="13" max="13" width="16.8515625" style="0" customWidth="1"/>
    <col min="14" max="14" width="4.7109375" style="0" customWidth="1"/>
  </cols>
  <sheetData>
    <row r="1" spans="2:15" ht="48.75" customHeight="1">
      <c r="B1" s="170" t="str">
        <f>"Printable data collection form for "&amp;'Hidden sheet'!B3&amp;": "&amp;'Hidden sheet'!B4&amp;" clinical audit"</f>
        <v>Printable data collection form for Pressure ulcers: prevention in adults clinical audit</v>
      </c>
      <c r="C1" s="171"/>
      <c r="D1" s="171"/>
      <c r="E1" s="171"/>
      <c r="F1" s="171"/>
      <c r="G1" s="171"/>
      <c r="H1" s="171"/>
      <c r="I1" s="171"/>
      <c r="J1" s="171"/>
      <c r="K1" s="171"/>
      <c r="L1" s="171"/>
      <c r="M1" s="171"/>
      <c r="N1" s="171"/>
      <c r="O1" s="70"/>
    </row>
    <row r="2" s="71" customFormat="1" ht="14.25"/>
    <row r="3" spans="2:14" s="85" customFormat="1" ht="15" customHeight="1">
      <c r="B3" s="215" t="s">
        <v>128</v>
      </c>
      <c r="C3" s="215"/>
      <c r="D3" s="215"/>
      <c r="E3" s="215"/>
      <c r="F3" s="215"/>
      <c r="G3" s="215"/>
      <c r="H3" s="215"/>
      <c r="I3" s="215"/>
      <c r="J3" s="215"/>
      <c r="K3" s="215"/>
      <c r="L3" s="215"/>
      <c r="M3" s="215"/>
      <c r="N3" s="215"/>
    </row>
    <row r="4" s="85" customFormat="1" ht="15" thickBot="1"/>
    <row r="5" spans="2:14" s="71" customFormat="1" ht="30" customHeight="1" thickBot="1">
      <c r="B5" s="229" t="s">
        <v>104</v>
      </c>
      <c r="C5" s="230"/>
      <c r="D5" s="231"/>
      <c r="E5" s="229" t="s">
        <v>88</v>
      </c>
      <c r="F5" s="231"/>
      <c r="G5" s="229" t="s">
        <v>87</v>
      </c>
      <c r="H5" s="231"/>
      <c r="I5" s="85"/>
      <c r="J5" s="85"/>
      <c r="K5" s="85"/>
      <c r="L5" s="85"/>
      <c r="M5" s="85"/>
      <c r="N5" s="85"/>
    </row>
    <row r="6" spans="2:14" s="71" customFormat="1" ht="14.25">
      <c r="B6" s="212" t="s">
        <v>121</v>
      </c>
      <c r="C6" s="181"/>
      <c r="D6" s="181"/>
      <c r="E6" s="181"/>
      <c r="F6" s="181"/>
      <c r="G6" s="181"/>
      <c r="H6" s="181"/>
      <c r="I6" s="181"/>
      <c r="J6" s="181"/>
      <c r="K6" s="181"/>
      <c r="L6" s="181"/>
      <c r="M6" s="181"/>
      <c r="N6" s="181"/>
    </row>
    <row r="7" spans="2:14" s="71" customFormat="1" ht="15" thickBot="1">
      <c r="B7" s="85"/>
      <c r="C7" s="85"/>
      <c r="D7" s="85"/>
      <c r="E7" s="85"/>
      <c r="F7" s="85"/>
      <c r="G7" s="85"/>
      <c r="H7" s="85"/>
      <c r="I7" s="85"/>
      <c r="J7" s="85"/>
      <c r="K7" s="85"/>
      <c r="L7" s="85"/>
      <c r="M7" s="85"/>
      <c r="N7" s="85"/>
    </row>
    <row r="8" spans="2:14" s="71" customFormat="1" ht="15.75" thickBot="1">
      <c r="B8" s="209" t="s">
        <v>89</v>
      </c>
      <c r="C8" s="210"/>
      <c r="D8" s="211"/>
      <c r="E8" s="209" t="s">
        <v>90</v>
      </c>
      <c r="F8" s="211"/>
      <c r="G8" s="209" t="s">
        <v>91</v>
      </c>
      <c r="H8" s="211"/>
      <c r="I8" s="209" t="s">
        <v>92</v>
      </c>
      <c r="J8" s="210"/>
      <c r="K8" s="213"/>
      <c r="L8" s="214"/>
      <c r="M8" s="222" t="s">
        <v>93</v>
      </c>
      <c r="N8" s="223"/>
    </row>
    <row r="9" spans="2:14" s="71" customFormat="1" ht="29.25" thickBot="1">
      <c r="B9" s="226" t="s">
        <v>94</v>
      </c>
      <c r="C9" s="226"/>
      <c r="D9" s="87"/>
      <c r="E9" s="87" t="s">
        <v>96</v>
      </c>
      <c r="F9" s="87"/>
      <c r="G9" s="87" t="s">
        <v>99</v>
      </c>
      <c r="H9" s="87"/>
      <c r="I9" s="216" t="s">
        <v>122</v>
      </c>
      <c r="J9" s="218"/>
      <c r="K9" s="217"/>
      <c r="L9" s="87"/>
      <c r="M9" s="87" t="s">
        <v>31</v>
      </c>
      <c r="N9" s="81"/>
    </row>
    <row r="10" spans="2:14" s="71" customFormat="1" ht="29.25" thickBot="1">
      <c r="B10" s="226" t="s">
        <v>95</v>
      </c>
      <c r="C10" s="226"/>
      <c r="D10" s="87"/>
      <c r="E10" s="87" t="s">
        <v>97</v>
      </c>
      <c r="F10" s="87"/>
      <c r="G10" s="87" t="s">
        <v>100</v>
      </c>
      <c r="H10" s="87"/>
      <c r="I10" s="216" t="s">
        <v>102</v>
      </c>
      <c r="J10" s="218"/>
      <c r="K10" s="217"/>
      <c r="L10" s="87"/>
      <c r="M10" s="87" t="s">
        <v>41</v>
      </c>
      <c r="N10" s="81"/>
    </row>
    <row r="11" spans="2:14" s="71" customFormat="1" ht="30" customHeight="1" thickBot="1">
      <c r="B11" s="216" t="s">
        <v>37</v>
      </c>
      <c r="C11" s="217"/>
      <c r="D11" s="87"/>
      <c r="E11" s="87" t="s">
        <v>98</v>
      </c>
      <c r="F11" s="87"/>
      <c r="G11" s="87" t="s">
        <v>101</v>
      </c>
      <c r="H11" s="87"/>
      <c r="I11" s="216" t="s">
        <v>40</v>
      </c>
      <c r="J11" s="218"/>
      <c r="K11" s="217"/>
      <c r="L11" s="87"/>
      <c r="M11" s="87" t="s">
        <v>32</v>
      </c>
      <c r="N11" s="81"/>
    </row>
    <row r="12" spans="2:14" s="71" customFormat="1" ht="29.25" thickBot="1">
      <c r="B12" s="216"/>
      <c r="C12" s="217"/>
      <c r="D12" s="87"/>
      <c r="E12" s="87" t="s">
        <v>38</v>
      </c>
      <c r="F12" s="87"/>
      <c r="G12" s="87" t="s">
        <v>39</v>
      </c>
      <c r="H12" s="87"/>
      <c r="I12" s="216"/>
      <c r="J12" s="218"/>
      <c r="K12" s="217"/>
      <c r="L12" s="87"/>
      <c r="M12" s="87"/>
      <c r="N12" s="81"/>
    </row>
    <row r="13" spans="2:14" s="71" customFormat="1" ht="14.25">
      <c r="B13" s="82"/>
      <c r="C13" s="82"/>
      <c r="D13" s="82"/>
      <c r="E13" s="82"/>
      <c r="F13" s="82"/>
      <c r="G13" s="82"/>
      <c r="H13" s="82"/>
      <c r="I13" s="82"/>
      <c r="J13" s="82"/>
      <c r="K13" s="82"/>
      <c r="L13" s="82"/>
      <c r="M13" s="82"/>
      <c r="N13" s="82"/>
    </row>
    <row r="14" spans="2:14" s="71" customFormat="1" ht="15" thickBot="1">
      <c r="B14" s="85"/>
      <c r="C14" s="85"/>
      <c r="D14" s="85"/>
      <c r="E14" s="85"/>
      <c r="F14" s="85"/>
      <c r="G14" s="85"/>
      <c r="H14" s="85"/>
      <c r="I14" s="85"/>
      <c r="J14" s="85"/>
      <c r="K14" s="85"/>
      <c r="L14" s="85"/>
      <c r="M14" s="85"/>
      <c r="N14" s="85"/>
    </row>
    <row r="15" spans="2:14" ht="30" customHeight="1" thickBot="1">
      <c r="B15" s="101" t="s">
        <v>141</v>
      </c>
      <c r="C15" s="219" t="s">
        <v>103</v>
      </c>
      <c r="D15" s="224"/>
      <c r="E15" s="224"/>
      <c r="F15" s="224"/>
      <c r="G15" s="224"/>
      <c r="H15" s="234"/>
      <c r="I15" s="220"/>
      <c r="J15" s="101" t="s">
        <v>5</v>
      </c>
      <c r="K15" s="219" t="s">
        <v>6</v>
      </c>
      <c r="L15" s="220"/>
      <c r="M15" s="232" t="s">
        <v>135</v>
      </c>
      <c r="N15" s="233"/>
    </row>
    <row r="16" spans="2:14" s="79" customFormat="1" ht="31.5" customHeight="1" thickBot="1">
      <c r="B16" s="102">
        <f>'Data collection'!G3</f>
        <v>2</v>
      </c>
      <c r="C16" s="216" t="str">
        <f>'Data collection'!G4</f>
        <v>Did the person have any risk factors?</v>
      </c>
      <c r="D16" s="218"/>
      <c r="E16" s="218"/>
      <c r="F16" s="218"/>
      <c r="G16" s="218"/>
      <c r="H16" s="218"/>
      <c r="I16" s="221"/>
      <c r="J16" s="103"/>
      <c r="K16" s="219"/>
      <c r="L16" s="220"/>
      <c r="M16" s="224"/>
      <c r="N16" s="225"/>
    </row>
    <row r="17" spans="2:14" s="79" customFormat="1" ht="31.5" customHeight="1" thickBot="1">
      <c r="B17" s="102">
        <f>'Data collection'!H3</f>
        <v>3</v>
      </c>
      <c r="C17" s="216" t="str">
        <f>'Data collection'!H4</f>
        <v>Was the person assessed for pressure ulcer risk?</v>
      </c>
      <c r="D17" s="218"/>
      <c r="E17" s="218"/>
      <c r="F17" s="218"/>
      <c r="G17" s="218"/>
      <c r="H17" s="218"/>
      <c r="I17" s="221"/>
      <c r="J17" s="101"/>
      <c r="K17" s="219"/>
      <c r="L17" s="220"/>
      <c r="M17" s="224"/>
      <c r="N17" s="225"/>
    </row>
    <row r="18" spans="2:14" s="79" customFormat="1" ht="31.5" customHeight="1" thickBot="1">
      <c r="B18" s="102">
        <f>'Data collection'!J3</f>
        <v>4</v>
      </c>
      <c r="C18" s="216" t="str">
        <f>'Data collection'!J4</f>
        <v>If there was a change in clinical status, was pressure ulcer risk reassessed?</v>
      </c>
      <c r="D18" s="218"/>
      <c r="E18" s="218"/>
      <c r="F18" s="218"/>
      <c r="G18" s="218"/>
      <c r="H18" s="218"/>
      <c r="I18" s="221"/>
      <c r="J18" s="101"/>
      <c r="K18" s="219"/>
      <c r="L18" s="220"/>
      <c r="M18" s="224"/>
      <c r="N18" s="225"/>
    </row>
    <row r="19" spans="2:14" s="79" customFormat="1" ht="31.5" customHeight="1" thickBot="1">
      <c r="B19" s="102">
        <f>'Data collection'!K3</f>
        <v>5</v>
      </c>
      <c r="C19" s="216" t="str">
        <f>'Data collection'!K4</f>
        <v>If the person was assessed as being at high risk, was a skin assessment offered?</v>
      </c>
      <c r="D19" s="218"/>
      <c r="E19" s="218"/>
      <c r="F19" s="218"/>
      <c r="G19" s="218"/>
      <c r="H19" s="218"/>
      <c r="I19" s="221"/>
      <c r="J19" s="101"/>
      <c r="K19" s="219"/>
      <c r="L19" s="220"/>
      <c r="M19" s="224"/>
      <c r="N19" s="225"/>
    </row>
    <row r="20" spans="2:14" s="106" customFormat="1" ht="31.5" customHeight="1" thickBot="1">
      <c r="B20" s="102">
        <v>5</v>
      </c>
      <c r="C20" s="216" t="str">
        <f>'Data collection'!L4</f>
        <v>If the person was at risk of developing a pressure ulcer did they reposition themselves every 6 hours or were they offered help?</v>
      </c>
      <c r="D20" s="218"/>
      <c r="E20" s="218"/>
      <c r="F20" s="218"/>
      <c r="G20" s="218"/>
      <c r="H20" s="218"/>
      <c r="I20" s="221"/>
      <c r="J20" s="101"/>
      <c r="K20" s="142"/>
      <c r="L20" s="143"/>
      <c r="M20" s="144"/>
      <c r="N20" s="145"/>
    </row>
    <row r="21" spans="2:14" s="79" customFormat="1" ht="31.5" customHeight="1" thickBot="1">
      <c r="B21" s="102">
        <f>'Data collection'!M3</f>
        <v>7</v>
      </c>
      <c r="C21" s="216" t="str">
        <f>'Data collection'!M4</f>
        <v>If the person was in secondary care, was a high-specification foam mattress used?</v>
      </c>
      <c r="D21" s="218"/>
      <c r="E21" s="218"/>
      <c r="F21" s="218"/>
      <c r="G21" s="218"/>
      <c r="H21" s="218"/>
      <c r="I21" s="221"/>
      <c r="J21" s="101"/>
      <c r="K21" s="219"/>
      <c r="L21" s="220"/>
      <c r="M21" s="224"/>
      <c r="N21" s="225"/>
    </row>
    <row r="22" spans="2:14" s="79" customFormat="1" ht="45.75" customHeight="1" thickBot="1">
      <c r="B22" s="102">
        <f>'Data collection'!N3</f>
        <v>8</v>
      </c>
      <c r="C22" s="216" t="str">
        <f>'Data collection'!N4</f>
        <v>If the person was in a primary or community care setting and assessed as being at high risk of developing a pressure ulcer, was a high-specification foam mattress used?</v>
      </c>
      <c r="D22" s="218"/>
      <c r="E22" s="218"/>
      <c r="F22" s="218"/>
      <c r="G22" s="218"/>
      <c r="H22" s="218"/>
      <c r="I22" s="221"/>
      <c r="J22" s="101"/>
      <c r="K22" s="219"/>
      <c r="L22" s="220"/>
      <c r="M22" s="227" t="s">
        <v>193</v>
      </c>
      <c r="N22" s="228"/>
    </row>
    <row r="23" spans="2:14" s="79" customFormat="1" ht="31.5" customHeight="1" thickBot="1">
      <c r="B23" s="102">
        <f>'Data collection'!O3</f>
        <v>9</v>
      </c>
      <c r="C23" s="216" t="str">
        <f>'Data collection'!O4</f>
        <v>If the person was at high risk, did they have an individualised care plan?</v>
      </c>
      <c r="D23" s="218"/>
      <c r="E23" s="218"/>
      <c r="F23" s="218"/>
      <c r="G23" s="218"/>
      <c r="H23" s="218"/>
      <c r="I23" s="221"/>
      <c r="J23" s="101"/>
      <c r="K23" s="219"/>
      <c r="L23" s="220"/>
      <c r="M23" s="224"/>
      <c r="N23" s="225"/>
    </row>
    <row r="24" spans="2:14" s="79" customFormat="1" ht="31.5" customHeight="1" thickBot="1">
      <c r="B24" s="102">
        <f>'Data collection'!P3</f>
        <v>10</v>
      </c>
      <c r="C24" s="216" t="str">
        <f>'Data collection'!P4</f>
        <v>Add additional question for local standard</v>
      </c>
      <c r="D24" s="218"/>
      <c r="E24" s="218"/>
      <c r="F24" s="218"/>
      <c r="G24" s="218"/>
      <c r="H24" s="218"/>
      <c r="I24" s="221"/>
      <c r="J24" s="101"/>
      <c r="K24" s="219"/>
      <c r="L24" s="220"/>
      <c r="M24" s="224"/>
      <c r="N24" s="225"/>
    </row>
    <row r="25" spans="2:14" s="79" customFormat="1" ht="31.5" customHeight="1" thickBot="1">
      <c r="B25" s="102">
        <f>'Data collection'!Q3</f>
        <v>11</v>
      </c>
      <c r="C25" s="216" t="str">
        <f>'Data collection'!Q4</f>
        <v>Add additional question for local standard</v>
      </c>
      <c r="D25" s="218"/>
      <c r="E25" s="218"/>
      <c r="F25" s="218"/>
      <c r="G25" s="218"/>
      <c r="H25" s="218"/>
      <c r="I25" s="221"/>
      <c r="J25" s="101"/>
      <c r="K25" s="219"/>
      <c r="L25" s="220"/>
      <c r="M25" s="224"/>
      <c r="N25" s="225"/>
    </row>
    <row r="26" spans="2:14" s="79" customFormat="1" ht="31.5" customHeight="1" thickBot="1">
      <c r="B26" s="102">
        <f>'Data collection'!R3</f>
        <v>12</v>
      </c>
      <c r="C26" s="216" t="str">
        <f>'Data collection'!R4</f>
        <v>Add additional question for local standard</v>
      </c>
      <c r="D26" s="218"/>
      <c r="E26" s="218"/>
      <c r="F26" s="218"/>
      <c r="G26" s="218"/>
      <c r="H26" s="218"/>
      <c r="I26" s="221"/>
      <c r="J26" s="101"/>
      <c r="K26" s="219"/>
      <c r="L26" s="220"/>
      <c r="M26" s="224"/>
      <c r="N26" s="225"/>
    </row>
    <row r="27" spans="2:14" s="79" customFormat="1" ht="31.5" customHeight="1" thickBot="1">
      <c r="B27" s="102">
        <f>'Data collection'!S3</f>
        <v>13</v>
      </c>
      <c r="C27" s="216" t="str">
        <f>'Data collection'!S4</f>
        <v>Add additional question for local standard</v>
      </c>
      <c r="D27" s="218"/>
      <c r="E27" s="218"/>
      <c r="F27" s="218"/>
      <c r="G27" s="218"/>
      <c r="H27" s="218"/>
      <c r="I27" s="221"/>
      <c r="J27" s="101"/>
      <c r="K27" s="219"/>
      <c r="L27" s="220"/>
      <c r="M27" s="224"/>
      <c r="N27" s="225"/>
    </row>
    <row r="28" spans="2:14" s="79" customFormat="1" ht="31.5" customHeight="1" thickBot="1">
      <c r="B28" s="102">
        <f>'Data collection'!T3</f>
        <v>14</v>
      </c>
      <c r="C28" s="216" t="str">
        <f>'Data collection'!T4</f>
        <v>Add additional question for local standard</v>
      </c>
      <c r="D28" s="218"/>
      <c r="E28" s="218"/>
      <c r="F28" s="218"/>
      <c r="G28" s="218"/>
      <c r="H28" s="218"/>
      <c r="I28" s="221"/>
      <c r="J28" s="101"/>
      <c r="K28" s="219"/>
      <c r="L28" s="220"/>
      <c r="M28" s="224"/>
      <c r="N28" s="225"/>
    </row>
    <row r="29" ht="15">
      <c r="B29" s="110"/>
    </row>
    <row r="30" spans="2:5" ht="15">
      <c r="B30" s="175" t="s">
        <v>86</v>
      </c>
      <c r="C30" s="169"/>
      <c r="D30" s="169"/>
      <c r="E30" s="169"/>
    </row>
    <row r="31" spans="2:14" ht="15">
      <c r="B31" s="178" t="str">
        <f>'Data collection'!B58:E58</f>
        <v>A – Patient declined mattress</v>
      </c>
      <c r="C31" s="169"/>
      <c r="D31" s="169"/>
      <c r="E31" s="169"/>
      <c r="F31" s="169"/>
      <c r="G31" s="169"/>
      <c r="H31" s="169"/>
      <c r="I31" s="169"/>
      <c r="J31" s="169"/>
      <c r="K31" s="169"/>
      <c r="L31" s="169"/>
      <c r="M31" s="169"/>
      <c r="N31" s="169"/>
    </row>
  </sheetData>
  <sheetProtection/>
  <mergeCells count="61">
    <mergeCell ref="M19:N19"/>
    <mergeCell ref="C20:I20"/>
    <mergeCell ref="C23:I23"/>
    <mergeCell ref="M16:N16"/>
    <mergeCell ref="C17:I17"/>
    <mergeCell ref="K17:L17"/>
    <mergeCell ref="I9:K9"/>
    <mergeCell ref="I10:K10"/>
    <mergeCell ref="B31:N31"/>
    <mergeCell ref="M15:N15"/>
    <mergeCell ref="K15:L15"/>
    <mergeCell ref="C15:I15"/>
    <mergeCell ref="C16:I16"/>
    <mergeCell ref="M18:N18"/>
    <mergeCell ref="M17:N17"/>
    <mergeCell ref="C18:I18"/>
    <mergeCell ref="K18:L18"/>
    <mergeCell ref="C24:I24"/>
    <mergeCell ref="K24:L24"/>
    <mergeCell ref="M24:N24"/>
    <mergeCell ref="C21:I21"/>
    <mergeCell ref="K21:L21"/>
    <mergeCell ref="M21:N21"/>
    <mergeCell ref="C22:I22"/>
    <mergeCell ref="M27:N27"/>
    <mergeCell ref="M26:N26"/>
    <mergeCell ref="K23:L23"/>
    <mergeCell ref="M23:N23"/>
    <mergeCell ref="K22:L22"/>
    <mergeCell ref="M22:N22"/>
    <mergeCell ref="M25:N25"/>
    <mergeCell ref="I11:K11"/>
    <mergeCell ref="M8:N8"/>
    <mergeCell ref="C28:I28"/>
    <mergeCell ref="K28:L28"/>
    <mergeCell ref="M28:N28"/>
    <mergeCell ref="C26:I26"/>
    <mergeCell ref="K26:L26"/>
    <mergeCell ref="B9:C9"/>
    <mergeCell ref="B10:C10"/>
    <mergeCell ref="B11:C11"/>
    <mergeCell ref="B30:E30"/>
    <mergeCell ref="B12:C12"/>
    <mergeCell ref="I12:K12"/>
    <mergeCell ref="K27:L27"/>
    <mergeCell ref="K25:L25"/>
    <mergeCell ref="C27:I27"/>
    <mergeCell ref="C25:I25"/>
    <mergeCell ref="C19:I19"/>
    <mergeCell ref="K19:L19"/>
    <mergeCell ref="K16:L16"/>
    <mergeCell ref="B1:N1"/>
    <mergeCell ref="B8:D8"/>
    <mergeCell ref="E8:F8"/>
    <mergeCell ref="G8:H8"/>
    <mergeCell ref="B6:N6"/>
    <mergeCell ref="I8:L8"/>
    <mergeCell ref="B3:N3"/>
    <mergeCell ref="B5:D5"/>
    <mergeCell ref="E5:F5"/>
    <mergeCell ref="G5:H5"/>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77" r:id="rId1"/>
  <ignoredErrors>
    <ignoredError sqref="B3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Kirsty Maclean Steel</dc:creator>
  <cp:keywords/>
  <dc:description/>
  <cp:lastModifiedBy>Nicholas Renshaw</cp:lastModifiedBy>
  <cp:lastPrinted>2014-07-28T09:37:00Z</cp:lastPrinted>
  <dcterms:created xsi:type="dcterms:W3CDTF">2010-11-03T13:43:45Z</dcterms:created>
  <dcterms:modified xsi:type="dcterms:W3CDTF">2014-08-05T16:59:31Z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