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2EBA33E8-92B9-4196-BE8F-21277D11055A}" xr6:coauthVersionLast="47" xr6:coauthVersionMax="47" xr10:uidLastSave="{00000000-0000-0000-0000-000000000000}"/>
  <bookViews>
    <workbookView xWindow="-110" yWindow="-110" windowWidth="19420" windowHeight="10300" tabRatio="921" xr2:uid="{00000000-000D-0000-FFFF-FFFF00000000}"/>
  </bookViews>
  <sheets>
    <sheet name="Cover page" sheetId="38" r:id="rId1"/>
    <sheet name="Guide" sheetId="39" r:id="rId2"/>
    <sheet name="Population selection" sheetId="32" state="hidden" r:id="rId3"/>
    <sheet name="Chart1" sheetId="46" state="hidden" r:id="rId4"/>
    <sheet name="Assumptions input" sheetId="40" r:id="rId5"/>
    <sheet name="Unit costs " sheetId="45" r:id="rId6"/>
    <sheet name="Resource impact template" sheetId="41" r:id="rId7"/>
    <sheet name="Resource impact over time" sheetId="42" state="hidden" r:id="rId8"/>
  </sheets>
  <externalReferences>
    <externalReference r:id="rId9"/>
    <externalReference r:id="rId10"/>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7">'[2]Population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4">'Assumptions input'!$A$1:$L$33</definedName>
    <definedName name="_xlnm.Print_Area" localSheetId="1">Guide!$A$1:$E$20</definedName>
    <definedName name="_xlnm.Print_Area" localSheetId="2">'Population selection'!$B$10:$J$23</definedName>
    <definedName name="_xlnm.Print_Area" localSheetId="7">'Resource impact over time'!$A$1:$W$47</definedName>
    <definedName name="_xlnm.Print_Area" localSheetId="6">'Resource impact template'!$A$1:$I$30</definedName>
    <definedName name="_xlnm.Print_Area" localSheetId="5">'Unit costs '!$A$1:$H$45</definedName>
    <definedName name="_xlnm.Print_Titles" localSheetId="4">'Assumptions input'!$1:$1</definedName>
    <definedName name="Text72" localSheetId="1">Guide!$C$21</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1" l="1"/>
  <c r="D23" i="40"/>
  <c r="B23" i="40"/>
  <c r="E7" i="45"/>
  <c r="E19" i="45"/>
  <c r="E33" i="45"/>
  <c r="E34" i="45" s="1"/>
  <c r="B16" i="41" s="1"/>
  <c r="E41" i="45"/>
  <c r="B15" i="41" l="1"/>
  <c r="B14" i="41"/>
  <c r="D21" i="41"/>
  <c r="C21" i="41"/>
  <c r="E21" i="41" l="1"/>
  <c r="E40" i="45"/>
  <c r="E26" i="45"/>
  <c r="E18" i="45"/>
  <c r="E17" i="45"/>
  <c r="E16" i="45"/>
  <c r="E6" i="45"/>
  <c r="E20" i="45" l="1"/>
  <c r="B8" i="41" s="1"/>
  <c r="E42" i="45"/>
  <c r="B21" i="41" s="1"/>
  <c r="E27" i="45"/>
  <c r="E8" i="45"/>
  <c r="B10" i="41" l="1"/>
  <c r="B12" i="41"/>
  <c r="B7" i="41"/>
  <c r="B6" i="41"/>
  <c r="I23" i="40"/>
  <c r="G23" i="40"/>
  <c r="A14" i="40"/>
  <c r="C209" i="32" l="1"/>
  <c r="A1" i="45" l="1"/>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H21" i="41"/>
  <c r="G21" i="4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G22" i="41" l="1"/>
  <c r="G27" i="41" s="1"/>
  <c r="AK33" i="42"/>
  <c r="AJ33" i="42"/>
  <c r="H22" i="41"/>
  <c r="H27" i="41" s="1"/>
  <c r="I21" i="41"/>
  <c r="I22" i="41" l="1"/>
  <c r="I27" i="41" s="1"/>
  <c r="C15" i="32"/>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l="1"/>
  <c r="C17" i="40" s="1"/>
  <c r="L21" i="42"/>
  <c r="L22" i="42" s="1"/>
  <c r="F21" i="42"/>
  <c r="F22" i="42" s="1"/>
  <c r="K21" i="42"/>
  <c r="K22" i="42" s="1"/>
  <c r="C21" i="42"/>
  <c r="C22" i="42" s="1"/>
  <c r="J21" i="42"/>
  <c r="J22" i="42" s="1"/>
  <c r="I21" i="42"/>
  <c r="I22" i="42" s="1"/>
  <c r="H21" i="42"/>
  <c r="H22" i="42" s="1"/>
  <c r="G21" i="42"/>
  <c r="G22" i="42" s="1"/>
  <c r="E21" i="42"/>
  <c r="E22" i="42" s="1"/>
  <c r="D21" i="42"/>
  <c r="D22" i="42" s="1"/>
  <c r="C14" i="40"/>
  <c r="E14" i="40" s="1"/>
  <c r="C20" i="40" l="1"/>
  <c r="C24" i="40" s="1"/>
  <c r="C21" i="40"/>
  <c r="C27" i="40" s="1"/>
  <c r="C22" i="40"/>
  <c r="C30" i="40" s="1"/>
  <c r="H20" i="40"/>
  <c r="H21" i="40"/>
  <c r="H22" i="40"/>
  <c r="H31" i="40"/>
  <c r="H33" i="40"/>
  <c r="H15" i="40"/>
  <c r="H16" i="40" s="1"/>
  <c r="H17" i="40" s="1"/>
  <c r="E15" i="40"/>
  <c r="E16" i="40" s="1"/>
  <c r="E17" i="40" s="1"/>
  <c r="K22" i="32"/>
  <c r="H14" i="40"/>
  <c r="C33" i="40" l="1"/>
  <c r="C32" i="40"/>
  <c r="C12" i="41" s="1"/>
  <c r="C31" i="40"/>
  <c r="C29" i="40"/>
  <c r="C15" i="41" s="1"/>
  <c r="C28" i="40"/>
  <c r="C11" i="41" s="1"/>
  <c r="C23" i="40"/>
  <c r="C16" i="41"/>
  <c r="C26" i="40"/>
  <c r="C14" i="41" s="1"/>
  <c r="C25" i="40"/>
  <c r="C10" i="41" s="1"/>
  <c r="E21" i="40"/>
  <c r="E27" i="40" s="1"/>
  <c r="E22" i="40"/>
  <c r="E30" i="40" s="1"/>
  <c r="E20" i="40"/>
  <c r="E24" i="40" s="1"/>
  <c r="H23" i="40"/>
  <c r="J22" i="40"/>
  <c r="J33" i="40"/>
  <c r="J20" i="40"/>
  <c r="J31" i="40"/>
  <c r="J21" i="40"/>
  <c r="J15" i="40"/>
  <c r="J16" i="40" s="1"/>
  <c r="J17" i="40" s="1"/>
  <c r="E23" i="40" l="1"/>
  <c r="E26" i="40"/>
  <c r="D14" i="41" s="1"/>
  <c r="H14" i="41" s="1"/>
  <c r="E25" i="40"/>
  <c r="D10" i="41" s="1"/>
  <c r="H10" i="41" s="1"/>
  <c r="E31" i="40"/>
  <c r="E32" i="40"/>
  <c r="D12" i="41" s="1"/>
  <c r="H12" i="41" s="1"/>
  <c r="E33" i="40"/>
  <c r="D16" i="41" s="1"/>
  <c r="H16" i="41" s="1"/>
  <c r="E29" i="40"/>
  <c r="D15" i="41" s="1"/>
  <c r="H15" i="41" s="1"/>
  <c r="E28" i="40"/>
  <c r="D11" i="41" s="1"/>
  <c r="H11" i="41" s="1"/>
  <c r="G12" i="41"/>
  <c r="G16" i="41"/>
  <c r="G10" i="41"/>
  <c r="G14" i="41"/>
  <c r="G15" i="41"/>
  <c r="G11" i="41"/>
  <c r="J23" i="40"/>
  <c r="C8" i="41"/>
  <c r="C7" i="41"/>
  <c r="C6" i="41"/>
  <c r="C5" i="41"/>
  <c r="J14" i="40"/>
  <c r="E10" i="41" l="1"/>
  <c r="I10" i="41"/>
  <c r="E15" i="41"/>
  <c r="E12" i="41"/>
  <c r="E14" i="41"/>
  <c r="I14" i="41"/>
  <c r="I11" i="41"/>
  <c r="E16" i="41"/>
  <c r="I16" i="41"/>
  <c r="E11" i="41"/>
  <c r="I15" i="41"/>
  <c r="I12" i="41"/>
  <c r="G6" i="41"/>
  <c r="G5" i="41"/>
  <c r="G7" i="41"/>
  <c r="G8" i="41"/>
  <c r="D8" i="41"/>
  <c r="H8" i="41" s="1"/>
  <c r="D7" i="41"/>
  <c r="H7" i="41" s="1"/>
  <c r="D6" i="41"/>
  <c r="H6" i="41" s="1"/>
  <c r="D5" i="41"/>
  <c r="H5" i="41" s="1"/>
  <c r="H17" i="41" l="1"/>
  <c r="G17" i="41"/>
  <c r="E5" i="41"/>
  <c r="I8" i="41"/>
  <c r="E8" i="41"/>
  <c r="I7" i="41"/>
  <c r="E7" i="41"/>
  <c r="E6" i="41"/>
  <c r="I6" i="41"/>
  <c r="I5" i="41"/>
  <c r="I17" i="41" l="1"/>
  <c r="H29" i="41"/>
  <c r="H25" i="41"/>
  <c r="G29" i="41"/>
  <c r="G25" i="41"/>
  <c r="I29" i="41" l="1"/>
  <c r="I25" i="41"/>
  <c r="J34" i="40"/>
  <c r="H34"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<sst xmlns="http://schemas.openxmlformats.org/spreadsheetml/2006/main" count="1973" uniqueCount="751">
  <si>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</si>
  <si>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</si>
  <si>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</si>
  <si>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</si>
  <si>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</si>
  <si>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</si>
  <si>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</si>
  <si>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</si>
  <si>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</si>
  <si>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</si>
  <si>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</si>
  <si>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</si>
  <si>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</si>
  <si>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</si>
  <si>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</si>
  <si>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</si>
  <si>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</si>
  <si>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</si>
  <si>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</si>
  <si>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</si>
  <si>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</si>
  <si>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</si>
  <si>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</si>
  <si>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</si>
  <si>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</si>
  <si>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</si>
  <si>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</si>
  <si>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</si>
  <si>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</si>
  <si>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</si>
  <si>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</si>
  <si>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</si>
  <si>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</si>
  <si>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</si>
  <si>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</si>
  <si>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</si>
  <si>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</si>
  <si>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</si>
  <si>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</si>
  <si>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</si>
  <si>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</si>
  <si>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</si>
  <si>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</si>
  <si>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</si>
  <si>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</si>
  <si>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</si>
  <si>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</si>
  <si>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</si>
  <si>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</si>
  <si>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</si>
  <si>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</si>
  <si>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</si>
  <si>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</si>
  <si>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</si>
  <si>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</si>
  <si>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</si>
  <si>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</si>
  <si>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</si>
  <si>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</si>
  <si>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</si>
  <si>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</si>
  <si>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</si>
  <si>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</si>
  <si>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</si>
  <si>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</si>
  <si>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</si>
  <si>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</si>
  <si>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</si>
  <si>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</si>
  <si>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</si>
  <si>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</si>
  <si>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</si>
  <si>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</si>
  <si>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</si>
  <si>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</si>
  <si>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</si>
  <si>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</si>
  <si>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</si>
  <si>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</si>
  <si>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</si>
  <si>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</si>
  <si>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</si>
  <si>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</si>
  <si>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</si>
  <si>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</si>
  <si>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</si>
  <si>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</si>
  <si>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</si>
  <si>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</si>
  <si>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</si>
  <si>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</si>
  <si>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</si>
  <si>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</si>
  <si>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</si>
  <si>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</si>
  <si>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</si>
  <si>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</si>
  <si>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</si>
  <si>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</si>
  <si>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</si>
  <si>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</si>
  <si>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</si>
  <si>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</si>
  <si>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</si>
  <si>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</si>
  <si>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</si>
  <si>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</si>
  <si>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</si>
  <si>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</si>
  <si>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</si>
  <si>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</si>
  <si>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</si>
  <si>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</si>
  <si>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</si>
  <si>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</si>
  <si>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</si>
  <si>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</si>
  <si>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</si>
  <si>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</si>
  <si>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</si>
  <si>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</si>
  <si>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</si>
  <si>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</si>
  <si>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</si>
  <si>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</si>
  <si>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</si>
  <si>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</si>
  <si>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</si>
  <si>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</si>
  <si>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</si>
  <si>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</si>
  <si>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</si>
  <si>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</si>
  <si>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</si>
  <si>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</si>
  <si>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</si>
  <si>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</si>
  <si>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</si>
  <si>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</si>
  <si>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</si>
  <si>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</si>
  <si>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</si>
  <si>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</si>
  <si>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</si>
  <si>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</si>
  <si>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</si>
  <si>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</si>
  <si>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</si>
  <si>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</si>
  <si>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</si>
  <si>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</si>
  <si>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</si>
  <si>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</si>
  <si>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</si>
  <si>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</si>
  <si>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</si>
  <si>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</si>
  <si>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</si>
  <si>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</si>
  <si>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</si>
  <si>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</si>
  <si>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</si>
  <si>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</si>
  <si>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</si>
  <si>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</si>
  <si>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</si>
  <si>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</si>
  <si>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</si>
  <si>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</si>
  <si>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</si>
  <si>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</si>
  <si>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</si>
  <si>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</si>
  <si>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</si>
  <si>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</si>
  <si>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</si>
  <si>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</si>
  <si>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</si>
  <si>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</si>
  <si>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</si>
  <si>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</si>
  <si>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</si>
  <si>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</si>
  <si>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</si>
  <si>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</si>
  <si>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</si>
  <si>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</si>
  <si>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</si>
  <si>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</si>
  <si>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</si>
  <si>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</si>
  <si>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</si>
  <si>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</si>
  <si>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</si>
  <si>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</si>
  <si>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</si>
  <si>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</si>
  <si>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</si>
  <si>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</si>
  <si>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</si>
  <si>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</si>
  <si>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</si>
  <si>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</si>
  <si>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</si>
  <si>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</si>
  <si>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</si>
  <si>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</si>
  <si>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</si>
  <si>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</si>
  <si>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</si>
  <si>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</si>
  <si>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</si>
  <si>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</si>
  <si>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</si>
  <si>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</si>
  <si>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</si>
  <si>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</si>
  <si>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</si>
  <si>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</si>
  <si>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</si>
  <si>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</si>
  <si>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</si>
  <si>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</si>
  <si>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</si>
  <si>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</si>
  <si>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</si>
  <si>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</si>
  <si>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</si>
  <si>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</si>
  <si>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</si>
  <si>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</si>
  <si>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</si>
  <si>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</si>
  <si>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</si>
  <si>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</si>
  <si>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</si>
  <si>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</si>
  <si>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</si>
  <si>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</si>
  <si>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</si>
  <si>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</si>
  <si>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</si>
  <si>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</si>
  <si>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</si>
  <si>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</si>
  <si>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</si>
  <si>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</si>
  <si>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</si>
  <si>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</si>
  <si>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</si>
  <si>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</si>
  <si>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</si>
  <si>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</si>
  <si>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</si>
  <si>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</si>
  <si>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</si>
  <si>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</si>
  <si>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</si>
  <si>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</si>
  <si>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</si>
  <si>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</si>
  <si>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</si>
  <si>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</si>
  <si>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</si>
  <si>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</si>
  <si>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</si>
  <si>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</si>
  <si>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</si>
  <si>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</si>
  <si>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</si>
  <si>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</si>
  <si>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</si>
  <si>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</si>
  <si>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</si>
  <si>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</si>
  <si>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</si>
  <si>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</si>
  <si>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</si>
  <si>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</si>
  <si>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</si>
  <si>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</si>
  <si>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If this sheet is not needed, delete the entire sheet and the reference to it on the Guide worksheet.</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</si>
  <si>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</si>
  <si>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</si>
  <si>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</si>
  <si>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</si>
  <si>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</si>
  <si>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</si>
  <si>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</si>
  <si>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</si>
  <si>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</si>
  <si>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</si>
  <si>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</si>
  <si>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</si>
  <si>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</si>
  <si>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</si>
  <si>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</si>
  <si>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</si>
  <si>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</si>
  <si>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</si>
  <si>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</si>
  <si>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</si>
  <si>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</si>
  <si>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</si>
  <si>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</si>
  <si>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</si>
  <si>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</si>
  <si>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</si>
  <si>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</si>
  <si>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</si>
  <si>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</si>
  <si>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</si>
  <si>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</si>
  <si>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</si>
  <si>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</si>
  <si>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</si>
  <si>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</si>
  <si>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</si>
  <si>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</si>
  <si>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</si>
  <si>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</si>
  <si>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</si>
  <si>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</si>
  <si>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</si>
  <si>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</si>
  <si>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</si>
  <si>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</si>
  <si>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</si>
  <si>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</si>
  <si>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</si>
  <si>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</si>
  <si>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</si>
  <si>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</si>
  <si>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</si>
  <si>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</si>
  <si>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</si>
  <si>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</si>
  <si>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</si>
  <si>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</si>
  <si>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</si>
  <si>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</si>
  <si>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</si>
  <si>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</si>
  <si>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</si>
  <si>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</si>
  <si>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</si>
  <si>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</si>
  <si>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</si>
  <si>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</si>
  <si>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</si>
  <si>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</si>
  <si>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</si>
  <si>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</si>
  <si>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</si>
  <si>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</si>
  <si>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</si>
  <si>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</si>
  <si>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</si>
  <si>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</si>
  <si>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</si>
  <si>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</si>
  <si>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</si>
  <si>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</si>
  <si>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</si>
  <si>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</si>
  <si>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</si>
  <si>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</si>
  <si>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</si>
  <si>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</si>
  <si>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</si>
  <si>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</si>
  <si>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</si>
  <si>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</si>
  <si>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</si>
  <si>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</si>
  <si>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</si>
  <si>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</si>
  <si>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</si>
  <si>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</si>
  <si>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</si>
  <si>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</si>
  <si>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</si>
  <si>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</si>
  <si>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</si>
  <si>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</si>
  <si>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</si>
  <si>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</si>
  <si>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</si>
  <si>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</si>
  <si>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</si>
  <si>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</si>
  <si>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</si>
  <si>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</si>
  <si>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</si>
  <si>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</si>
  <si>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</si>
  <si>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</si>
  <si>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</si>
  <si>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</si>
  <si>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</si>
  <si>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</si>
  <si>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</si>
  <si>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</si>
  <si>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</si>
  <si>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</si>
  <si>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</si>
  <si>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</si>
  <si>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</si>
  <si>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</si>
  <si>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</si>
  <si>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</si>
  <si>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</si>
  <si>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</si>
  <si>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</si>
  <si>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</si>
  <si>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</si>
  <si>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</si>
  <si>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</si>
  <si>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</si>
  <si>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</si>
  <si>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</si>
  <si>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</si>
  <si>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</si>
  <si>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</si>
  <si>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</si>
  <si>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</si>
  <si>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</si>
  <si>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</si>
  <si>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</si>
  <si>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</si>
  <si>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</si>
  <si>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</si>
  <si>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</si>
  <si>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</si>
  <si>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</si>
  <si>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</si>
  <si>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</si>
  <si>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</si>
  <si>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</si>
  <si>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</si>
  <si>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</si>
  <si>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</si>
  <si>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</si>
  <si>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</si>
  <si>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</si>
  <si>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</si>
  <si>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</si>
  <si>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</si>
  <si>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</si>
  <si>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</si>
  <si>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</si>
  <si>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</si>
  <si>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</si>
  <si>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</si>
  <si>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</si>
  <si>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</si>
  <si>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</si>
  <si>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</si>
  <si>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</si>
  <si>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</si>
  <si>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</si>
  <si>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</si>
  <si>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</si>
  <si>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</si>
  <si>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</si>
  <si>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</si>
  <si>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</si>
  <si>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</si>
  <si>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</si>
  <si>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</si>
  <si>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</si>
  <si>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</si>
  <si>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</si>
  <si>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</si>
  <si>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</si>
  <si>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</si>
  <si>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</si>
  <si>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</si>
  <si>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</si>
  <si>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</si>
  <si>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</si>
  <si>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</si>
  <si>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</si>
  <si>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</si>
  <si>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</si>
  <si>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</si>
  <si>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</si>
  <si>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</si>
  <si>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</si>
  <si>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</si>
  <si>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</si>
  <si>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</si>
  <si>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</si>
  <si>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</si>
  <si>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</si>
  <si>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</si>
  <si>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</si>
  <si>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</si>
  <si>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</si>
  <si>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</si>
  <si>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</si>
  <si>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</si>
  <si>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</si>
  <si>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</si>
  <si>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</si>
  <si>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</si>
  <si>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</si>
  <si>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</si>
  <si>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</si>
  <si>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</si>
  <si>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</si>
  <si>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</si>
  <si>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</si>
  <si>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</si>
  <si>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</si>
  <si>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</si>
  <si>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</si>
  <si>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</si>
  <si>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</si>
  <si>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</si>
  <si>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</si>
  <si>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</si>
  <si>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</si>
  <si>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</si>
  <si>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</si>
  <si>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</si>
  <si>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</si>
  <si>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</si>
  <si>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</si>
  <si>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</si>
  <si>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</si>
  <si>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</si>
  <si>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</si>
  <si>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</si>
  <si>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</si>
  <si>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</si>
  <si>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</si>
  <si>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</si>
  <si>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</si>
  <si>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</si>
  <si>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</si>
  <si>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</si>
  <si>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</si>
  <si>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</si>
  <si>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</si>
  <si>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</si>
  <si>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</si>
  <si>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</si>
  <si>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</si>
  <si>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</si>
  <si>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</si>
  <si>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</si>
  <si>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</si>
  <si>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</si>
  <si>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</si>
  <si>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</si>
  <si>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</si>
  <si>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</si>
  <si>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</si>
  <si>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</si>
  <si>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</si>
  <si>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</si>
  <si>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</si>
  <si>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</si>
  <si>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</si>
  <si>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</si>
  <si>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</si>
  <si>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</si>
  <si>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</si>
  <si>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</si>
  <si>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</si>
  <si>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</si>
  <si>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</si>
  <si>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</si>
  <si>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</si>
  <si>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</si>
  <si>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</si>
  <si>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</si>
  <si>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</si>
  <si>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</si>
  <si>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</si>
  <si>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</si>
  <si>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</si>
  <si>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</si>
  <si>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</si>
  <si>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</si>
  <si>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</si>
  <si>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</si>
  <si>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</si>
  <si>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</si>
  <si>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</si>
  <si>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</si>
  <si>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</si>
  <si>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</si>
  <si>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</si>
  <si>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</si>
  <si>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</si>
  <si>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</si>
  <si>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</si>
  <si>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</si>
  <si>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</si>
  <si>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</si>
  <si>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</si>
  <si>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</si>
  <si>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</si>
  <si>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</si>
  <si>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</si>
  <si>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</si>
  <si>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</si>
  <si>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</si>
  <si>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</si>
  <si>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</si>
  <si>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</si>
  <si>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</si>
  <si>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</si>
  <si>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</si>
  <si>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</si>
  <si>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</si>
  <si>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</si>
  <si>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</si>
  <si>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</si>
  <si>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</si>
  <si>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</si>
  <si>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</si>
  <si>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</si>
  <si>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</si>
  <si>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</si>
  <si>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</si>
  <si>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</si>
  <si>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</si>
  <si>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</si>
  <si>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</si>
  <si>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</si>
  <si>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</si>
  <si>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</si>
  <si>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</si>
  <si>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</si>
  <si>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</si>
  <si>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</si>
  <si>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</si>
  <si>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</si>
  <si>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</si>
  <si>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</si>
  <si>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</si>
  <si>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</si>
  <si>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</si>
  <si>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</si>
  <si>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</si>
  <si>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</si>
  <si>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</si>
  <si>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</si>
  <si>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</si>
  <si>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</si>
  <si>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</si>
  <si>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</si>
  <si>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</si>
  <si>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r>
      <t xml:space="preserve">Recommendation </t>
    </r>
    <r>
      <rPr>
        <b/>
        <sz val="11"/>
        <color rgb="FFFF0000"/>
        <rFont val="Arial"/>
        <family val="2"/>
      </rPr>
      <t>x.x.x - [short summary of area being costed]</t>
    </r>
  </si>
  <si>
    <t>[Insert pathway assumptions details]</t>
  </si>
  <si>
    <t>Cash impact</t>
  </si>
  <si>
    <t>Capacity impact (non-cash/cash)</t>
  </si>
  <si>
    <t>If this sheet is used, include tables and charts for clarity if necessary and reproduce them in the resource impact report.</t>
  </si>
  <si>
    <t>[Repeat this table for each recommendation/set of recommendations being costed then delete this row. When appropriate show drug and administration activity/costs in different tables.]</t>
  </si>
  <si>
    <t>Cash impact (£'000)</t>
  </si>
  <si>
    <t>Capacity impact (non-cash/cash)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</si>
  <si>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</si>
  <si>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r>
      <t xml:space="preserve">Recommendation </t>
    </r>
    <r>
      <rPr>
        <b/>
        <sz val="11"/>
        <color rgb="FFFF0000"/>
        <rFont val="Arial"/>
        <family val="2"/>
      </rPr>
      <t xml:space="preserve">x.x.x - </t>
    </r>
    <r>
      <rPr>
        <b/>
        <sz val="11"/>
        <rFont val="Arial"/>
        <family val="2"/>
      </rPr>
      <t>resource impact</t>
    </r>
  </si>
  <si>
    <t>Analysts adjust formulae to reflect assumptions input worksheet then delete this note</t>
  </si>
  <si>
    <t>Adults 40 years and over</t>
  </si>
  <si>
    <t>Adults 50 years and over</t>
  </si>
  <si>
    <t>Adults 60 years and over</t>
  </si>
  <si>
    <t>Children 12-17 years</t>
  </si>
  <si>
    <t>All women</t>
  </si>
  <si>
    <t>Population age group - growth rate selection</t>
  </si>
  <si>
    <t>Cost element</t>
  </si>
  <si>
    <t>Unit cost (£)</t>
  </si>
  <si>
    <t>Source</t>
  </si>
  <si>
    <t>Total cost including VAT (£)</t>
  </si>
  <si>
    <t>VAT if applicable</t>
  </si>
  <si>
    <t>KardiaMobile 6L for measuring cardiac QT interval in people having antipsychotic medication</t>
  </si>
  <si>
    <t>People not having an assessment of cardiac risk</t>
  </si>
  <si>
    <r>
      <t>Population growth rate projections (based on 2020 population baseline)</t>
    </r>
    <r>
      <rPr>
        <b/>
        <sz val="11"/>
        <color rgb="FFFF0000"/>
        <rFont val="Arial"/>
        <family val="2"/>
      </rPr>
      <t xml:space="preserve"> </t>
    </r>
  </si>
  <si>
    <t xml:space="preserve">Projected increase in incidence or prevalence </t>
  </si>
  <si>
    <t>Number of people (Adults 18 years and older)</t>
  </si>
  <si>
    <r>
      <rPr>
        <b/>
        <sz val="11"/>
        <rFont val="Arial"/>
        <family val="2"/>
      </rPr>
      <t>Specific population</t>
    </r>
    <r>
      <rPr>
        <sz val="11"/>
        <rFont val="Arial"/>
        <family val="2"/>
      </rPr>
      <t xml:space="preserve"> forecast at 2026/27</t>
    </r>
  </si>
  <si>
    <t>Proportion %</t>
  </si>
  <si>
    <t>GP appointment</t>
  </si>
  <si>
    <t>Total</t>
  </si>
  <si>
    <t xml:space="preserve">Total </t>
  </si>
  <si>
    <t>Local input</t>
  </si>
  <si>
    <t>Community nurse appointment</t>
  </si>
  <si>
    <t>KardiaMobile 6L for measuring cardiac QT interval in people having antipsychotic medication - Capacity impact (non-cash/cash)</t>
  </si>
  <si>
    <t>KardiaMobile 6L for measuring cardiac QT interval in people having antipsychotic medication - Cash impact</t>
  </si>
  <si>
    <t>Total resource impact - Cash impact</t>
  </si>
  <si>
    <t>Cardiac events</t>
  </si>
  <si>
    <t>Local input (Ensure that you have completed the adverse events in unit costs sheet)</t>
  </si>
  <si>
    <t>GP appointment (9 minutes)</t>
  </si>
  <si>
    <t>Average costs</t>
  </si>
  <si>
    <t>Population covered (adults 18 years and older)</t>
  </si>
  <si>
    <t>Assign the proportion of GP and outpatient appointments according to local practice</t>
  </si>
  <si>
    <t>People having assessment with KardiaMobile 6L</t>
  </si>
  <si>
    <t>People receiving anti-psychotic medication</t>
  </si>
  <si>
    <t>Impact of KardiaMobile 6L</t>
  </si>
  <si>
    <t>People not having an assessment of QT risk</t>
  </si>
  <si>
    <t>People having clinic based 12 lead ECG following community based KardiaMobile 6L</t>
  </si>
  <si>
    <t>E1 Licence costs for Microsoft applications</t>
  </si>
  <si>
    <t>EAC Cost and resource report</t>
  </si>
  <si>
    <t>Interpretation of KardiaMobile 6L results</t>
  </si>
  <si>
    <t>People having a cardiac adverse event</t>
  </si>
  <si>
    <t>People having a psychiatric adverse episode</t>
  </si>
  <si>
    <t>Psychiatric adverse episode</t>
  </si>
  <si>
    <t>Adverse cardiac events following no assessment</t>
  </si>
  <si>
    <t>Adverse psychiatry episodes following no assessment</t>
  </si>
  <si>
    <t>Adverse cardiac events following QTc risk assessment with KardiaMobile 6L</t>
  </si>
  <si>
    <t>Adverse psychiatry episodes following QTc risk assessment with KardiaMobile 6L</t>
  </si>
  <si>
    <t>People having a clinic based 12 lead ECG to assess cardiac risk</t>
  </si>
  <si>
    <t>People having a community based KardiaMobile 6L to assess cardiac risk</t>
  </si>
  <si>
    <t>EY51Z Electrocardiogram Monitoring or Stress Testing Cardiology direct access diagnostic services</t>
  </si>
  <si>
    <t xml:space="preserve">KardiaMobile 6L </t>
  </si>
  <si>
    <t>KardiaMobile 6L</t>
  </si>
  <si>
    <t>Cost of a KardiaMobile 6L</t>
  </si>
  <si>
    <t>© NICE 2023. All rights reserved. Subject to Notice of rights.</t>
  </si>
  <si>
    <t>(Medicines used in mental health England 2015/16 to 2022/23, (NHS BSA 2023). Adults 18 years and over in 2021/22</t>
  </si>
  <si>
    <t>People having clinic based 12-lead ECG following community based KardiaMobile 6L</t>
  </si>
  <si>
    <t>People having a 12-Lead ECG</t>
  </si>
  <si>
    <t>The guidance covers adults aged 18 years and older</t>
  </si>
  <si>
    <t>AliveCor website (accessed 14/09/2023)</t>
  </si>
  <si>
    <t>Total capacity impact (non-cash/cash)</t>
  </si>
  <si>
    <t>National Schedule of NHS Costs 2021/22</t>
  </si>
  <si>
    <t>Number of people not having an assessment of QT risk</t>
  </si>
  <si>
    <t>People having a clinic based assessment of QT risk with a 12-lead ECG</t>
  </si>
  <si>
    <t>People having community based assessment of QT risk with Kardia Mobile</t>
  </si>
  <si>
    <t>Adverse cardiac events following QT risk assessment with a 12-lead ECG</t>
  </si>
  <si>
    <t>Adverse psychiatry episodes following QT risk assessment with a 12-lead ECG</t>
  </si>
  <si>
    <t>Number of people having a clinic based assessment of QT risk with a 12-lead ECG</t>
  </si>
  <si>
    <t>Number of people having community based assessment of QT risk with Kardia Mobile</t>
  </si>
  <si>
    <t>Adverse cardiac events</t>
  </si>
  <si>
    <t>Following no assessment</t>
  </si>
  <si>
    <t>Following QT risk assessment with a 12 lead ECG</t>
  </si>
  <si>
    <t>Following QT risk assessment with KardiaMobile 6L</t>
  </si>
  <si>
    <t>Adverse pyschiatry episodes</t>
  </si>
  <si>
    <t>Number of KardiaMobile 6L devices required</t>
  </si>
  <si>
    <t>Bristol, North Somerset and South Gloucestershire</t>
  </si>
  <si>
    <t>Herefordshire and Worcestershire</t>
  </si>
  <si>
    <t>Humber and North Yorkshire</t>
  </si>
  <si>
    <t>Nottingham and Nottinghamshire</t>
  </si>
  <si>
    <t>Shropshire, Telford and Wrekin</t>
  </si>
  <si>
    <t>South Yorkshire</t>
  </si>
  <si>
    <t>Staffodshire and Stoke on Trent</t>
  </si>
  <si>
    <t>Sussex</t>
  </si>
  <si>
    <t>Black Country</t>
  </si>
  <si>
    <t>West Yorkshire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</si>
</sst>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516">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0" fontId="2" fillId="0" borderId="12" xfId="82" applyBorder="1" applyAlignment="1">
      <alignment vertical="top"/>
    </xf>
    <xf numFmtId="0" fontId="2" fillId="0" borderId="11" xfId="82" applyBorder="1"/>
    <xf numFmtId="0" fontId="2" fillId="0" borderId="0" xfId="82"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44"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1" xfId="0" applyFont="1" applyBorder="1" applyAlignment="1">
      <alignment horizontal="center" vertical="center" wrapText="1"/>
    </xf>
    <xf numFmtId="3" fontId="0" fillId="0" borderId="0" xfId="0" applyNumberFormat="1"/>
    <xf numFmtId="0" fontId="8" fillId="24" borderId="64"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7" fillId="28" borderId="58" xfId="0" applyNumberFormat="1" applyFont="1" applyFill="1" applyBorder="1"/>
    <xf numFmtId="165" fontId="57" fillId="28" borderId="58" xfId="0" applyNumberFormat="1" applyFont="1" applyFill="1" applyBorder="1"/>
    <xf numFmtId="165" fontId="57" fillId="28" borderId="56" xfId="0" applyNumberFormat="1" applyFont="1" applyFill="1" applyBorder="1"/>
    <xf numFmtId="0" fontId="57" fillId="28" borderId="59" xfId="0" applyFont="1" applyFill="1" applyBorder="1"/>
    <xf numFmtId="165" fontId="58" fillId="28" borderId="19" xfId="0" applyNumberFormat="1" applyFont="1" applyFill="1" applyBorder="1" applyAlignment="1">
      <alignment vertical="center"/>
    </xf>
    <xf numFmtId="0" fontId="37" fillId="0" borderId="57" xfId="0" applyFont="1" applyBorder="1" applyAlignment="1">
      <alignment vertical="center" wrapText="1"/>
    </xf>
    <xf numFmtId="0" fontId="40" fillId="28" borderId="55"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69" xfId="0" applyFont="1" applyBorder="1"/>
    <xf numFmtId="165" fontId="0" fillId="0" borderId="15" xfId="0" applyNumberForma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3" fontId="0" fillId="0" borderId="12" xfId="0" applyNumberFormat="1" applyBorder="1"/>
    <xf numFmtId="3" fontId="57" fillId="28" borderId="70" xfId="0" applyNumberFormat="1" applyFont="1" applyFill="1" applyBorder="1"/>
    <xf numFmtId="3" fontId="0" fillId="0" borderId="44" xfId="0" applyNumberFormat="1" applyBorder="1"/>
    <xf numFmtId="165" fontId="0" fillId="0" borderId="44" xfId="0" applyNumberFormat="1" applyBorder="1"/>
    <xf numFmtId="165" fontId="57" fillId="28" borderId="57" xfId="0" applyNumberFormat="1" applyFont="1" applyFill="1" applyBorder="1"/>
    <xf numFmtId="3" fontId="0" fillId="0" borderId="17" xfId="0" applyNumberFormat="1" applyBorder="1"/>
    <xf numFmtId="3" fontId="57" fillId="28" borderId="71" xfId="0" applyNumberFormat="1" applyFont="1" applyFill="1" applyBorder="1"/>
    <xf numFmtId="0" fontId="0" fillId="0" borderId="54" xfId="0" applyBorder="1"/>
    <xf numFmtId="0" fontId="0" fillId="0" borderId="72" xfId="0" applyBorder="1"/>
    <xf numFmtId="0" fontId="0" fillId="0" borderId="55" xfId="0" applyBorder="1"/>
    <xf numFmtId="0" fontId="57" fillId="0" borderId="52"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5" xfId="0" applyNumberFormat="1" applyFont="1" applyBorder="1"/>
    <xf numFmtId="165" fontId="33" fillId="24" borderId="65" xfId="0" applyNumberFormat="1" applyFont="1" applyFill="1" applyBorder="1" applyAlignment="1">
      <alignment horizontal="right"/>
    </xf>
    <xf numFmtId="3" fontId="33" fillId="24" borderId="64" xfId="0" applyNumberFormat="1" applyFont="1" applyFill="1" applyBorder="1"/>
    <xf numFmtId="165" fontId="37" fillId="24" borderId="65" xfId="0" applyNumberFormat="1" applyFont="1" applyFill="1" applyBorder="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7" xfId="0" applyFont="1" applyFill="1" applyBorder="1" applyAlignment="1">
      <alignment horizontal="center" wrapText="1"/>
    </xf>
    <xf numFmtId="0" fontId="33" fillId="24" borderId="48" xfId="0" applyFont="1" applyFill="1" applyBorder="1" applyAlignment="1">
      <alignment horizontal="center" wrapText="1"/>
    </xf>
    <xf numFmtId="0" fontId="33" fillId="24" borderId="68"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49" fillId="37" borderId="12" xfId="0" applyFont="1" applyFill="1" applyBorder="1" applyAlignment="1">
      <alignment horizontal="center"/>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7" fillId="0" borderId="44" xfId="0" applyFont="1" applyBorder="1" applyAlignment="1">
      <alignment horizontal="left" vertical="center"/>
    </xf>
    <xf numFmtId="3" fontId="33" fillId="24" borderId="73" xfId="0" applyNumberFormat="1" applyFont="1" applyFill="1" applyBorder="1"/>
    <xf numFmtId="165" fontId="37" fillId="24" borderId="58" xfId="0" applyNumberFormat="1" applyFont="1" applyFill="1" applyBorder="1"/>
    <xf numFmtId="165" fontId="37" fillId="28" borderId="20" xfId="0" applyNumberFormat="1" applyFont="1" applyFill="1" applyBorder="1" applyAlignment="1">
      <alignment vertical="center"/>
    </xf>
    <xf numFmtId="3" fontId="33" fillId="24" borderId="58" xfId="0" applyNumberFormat="1" applyFont="1" applyFill="1" applyBorder="1"/>
    <xf numFmtId="0" fontId="0" fillId="0" borderId="40" xfId="0" applyBorder="1"/>
    <xf numFmtId="0" fontId="0" fillId="0" borderId="62" xfId="0" applyBorder="1"/>
    <xf numFmtId="0" fontId="0" fillId="0" borderId="38" xfId="0"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6" xfId="0" applyFill="1" applyBorder="1" applyAlignment="1">
      <alignment horizontal="center" wrapText="1"/>
    </xf>
    <xf numFmtId="3" fontId="57" fillId="28" borderId="74" xfId="0" applyNumberFormat="1" applyFont="1" applyFill="1" applyBorder="1"/>
    <xf numFmtId="3" fontId="0" fillId="0" borderId="60" xfId="0" applyNumberFormat="1" applyBorder="1"/>
    <xf numFmtId="3" fontId="57" fillId="28" borderId="56" xfId="0" applyNumberFormat="1" applyFont="1" applyFill="1" applyBorder="1"/>
    <xf numFmtId="3" fontId="57" fillId="28" borderId="75"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4"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3" fillId="0" borderId="39" xfId="0" applyFont="1" applyBorder="1" applyAlignment="1">
      <alignment vertical="center"/>
    </xf>
    <xf numFmtId="0" fontId="33" fillId="0" borderId="44"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4" xfId="0" applyNumberFormat="1" applyFont="1" applyBorder="1" applyAlignment="1">
      <alignment vertical="center"/>
    </xf>
    <xf numFmtId="3" fontId="37" fillId="0" borderId="56" xfId="0" applyNumberFormat="1" applyFont="1" applyBorder="1" applyAlignment="1">
      <alignment vertical="center"/>
    </xf>
    <xf numFmtId="0" fontId="37" fillId="0" borderId="0" xfId="0" applyFont="1" applyAlignment="1">
      <alignment vertical="center"/>
    </xf>
    <xf numFmtId="10" fontId="37" fillId="0" borderId="57" xfId="0" applyNumberFormat="1" applyFont="1" applyBorder="1" applyAlignment="1">
      <alignment vertical="center"/>
    </xf>
    <xf numFmtId="0" fontId="0" fillId="0" borderId="0" xfId="0" applyAlignment="1">
      <alignment vertical="center" wrapText="1"/>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0" fontId="33" fillId="0" borderId="57" xfId="0" applyFont="1" applyBorder="1" applyAlignment="1">
      <alignment vertical="center" wrapText="1"/>
    </xf>
    <xf numFmtId="3" fontId="33" fillId="0" borderId="56" xfId="0" applyNumberFormat="1" applyFont="1" applyBorder="1" applyAlignment="1">
      <alignment vertical="center"/>
    </xf>
    <xf numFmtId="10" fontId="33" fillId="0" borderId="57" xfId="0" applyNumberFormat="1" applyFont="1" applyBorder="1" applyAlignment="1">
      <alignment vertical="center"/>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7" fillId="26" borderId="14" xfId="82" applyFont="1" applyFill="1" applyBorder="1"/>
    <xf numFmtId="0" fontId="70" fillId="26" borderId="41" xfId="72" applyFont="1" applyFill="1" applyBorder="1" applyAlignment="1" applyProtection="1"/>
    <xf numFmtId="0" fontId="7" fillId="26" borderId="13" xfId="82" applyFont="1" applyFill="1" applyBorder="1"/>
    <xf numFmtId="0" fontId="0" fillId="26" borderId="40" xfId="0" applyFill="1" applyBorder="1"/>
    <xf numFmtId="0" fontId="0" fillId="26" borderId="37"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39" xfId="82" applyFont="1" applyFill="1" applyBorder="1"/>
    <xf numFmtId="0" fontId="37" fillId="24" borderId="44" xfId="0" applyFont="1" applyFill="1" applyBorder="1"/>
    <xf numFmtId="0" fontId="70" fillId="0" borderId="0" xfId="72" applyFont="1" applyFill="1" applyAlignment="1" applyProtection="1"/>
    <xf numFmtId="0" fontId="8" fillId="0" borderId="44"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3" xfId="0" applyFill="1" applyBorder="1" applyAlignment="1">
      <alignment horizontal="center" wrapText="1"/>
    </xf>
    <xf numFmtId="0" fontId="0" fillId="24" borderId="51" xfId="0" applyFill="1" applyBorder="1" applyAlignment="1">
      <alignment horizontal="center" wrapText="1"/>
    </xf>
    <xf numFmtId="0" fontId="69" fillId="0" borderId="18" xfId="0" applyFont="1" applyBorder="1" applyAlignment="1">
      <alignment vertical="center" wrapText="1"/>
    </xf>
    <xf numFmtId="0" fontId="69" fillId="0" borderId="76" xfId="0" applyFont="1" applyBorder="1" applyAlignment="1">
      <alignment vertical="center" wrapText="1"/>
    </xf>
    <xf numFmtId="165" fontId="58" fillId="28" borderId="76"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4"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4" xfId="0" applyFont="1" applyBorder="1" applyAlignment="1">
      <alignment vertical="center" wrapText="1"/>
    </xf>
    <xf numFmtId="165" fontId="57" fillId="0" borderId="58" xfId="0" applyNumberFormat="1" applyFont="1" applyBorder="1" applyAlignment="1">
      <alignment vertical="center"/>
    </xf>
    <xf numFmtId="3" fontId="57" fillId="0" borderId="70" xfId="0" applyNumberFormat="1" applyFont="1" applyBorder="1" applyAlignment="1">
      <alignment vertical="center"/>
    </xf>
    <xf numFmtId="3" fontId="57" fillId="0" borderId="56" xfId="0" applyNumberFormat="1" applyFont="1" applyBorder="1" applyAlignment="1">
      <alignment vertical="center"/>
    </xf>
    <xf numFmtId="3" fontId="57" fillId="0" borderId="65" xfId="0" applyNumberFormat="1" applyFont="1" applyBorder="1" applyAlignment="1">
      <alignment vertical="center"/>
    </xf>
    <xf numFmtId="0" fontId="8" fillId="0" borderId="34" xfId="0" applyFont="1" applyBorder="1" applyAlignment="1">
      <alignment vertical="center" wrapText="1"/>
    </xf>
    <xf numFmtId="0" fontId="71" fillId="26" borderId="11" xfId="0" applyFont="1" applyFill="1" applyBorder="1" applyAlignment="1">
      <alignment vertical="center"/>
    </xf>
    <xf numFmtId="0" fontId="0" fillId="40" borderId="11" xfId="0" applyFill="1" applyBorder="1"/>
    <xf numFmtId="0" fontId="0" fillId="40" borderId="40" xfId="0" applyFill="1" applyBorder="1"/>
    <xf numFmtId="9" fontId="0" fillId="40" borderId="44" xfId="92" applyFont="1" applyFill="1" applyBorder="1"/>
    <xf numFmtId="9" fontId="0" fillId="40" borderId="11" xfId="92" applyFont="1" applyFill="1" applyBorder="1"/>
    <xf numFmtId="9" fontId="0" fillId="40" borderId="38" xfId="92" applyFont="1" applyFill="1" applyBorder="1"/>
    <xf numFmtId="0" fontId="4" fillId="0" borderId="0" xfId="0" applyFont="1" applyAlignment="1">
      <alignment vertical="center"/>
    </xf>
    <xf numFmtId="9" fontId="8" fillId="40" borderId="68" xfId="92" applyFont="1" applyFill="1" applyBorder="1" applyAlignment="1" applyProtection="1">
      <alignment horizontal="center" vertical="center"/>
      <protection locked="0"/>
    </xf>
    <xf numFmtId="3" fontId="33" fillId="40" borderId="56" xfId="0" applyNumberFormat="1"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43" fontId="2" fillId="0" borderId="11" xfId="56" applyFont="1" applyFill="1" applyBorder="1"/>
    <xf numFmtId="0" fontId="57" fillId="0" borderId="0" xfId="0" applyFont="1"/>
    <xf numFmtId="0" fontId="72" fillId="0" borderId="0" xfId="82" applyFont="1" applyAlignment="1">
      <alignment horizontal="left"/>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10" fontId="33" fillId="0" borderId="11" xfId="0" applyNumberFormat="1" applyFont="1" applyBorder="1" applyAlignment="1">
      <alignment vertical="center"/>
    </xf>
    <xf numFmtId="0" fontId="0" fillId="0" borderId="14" xfId="0" applyBorder="1" applyAlignment="1">
      <alignment horizontal="left" vertical="center"/>
    </xf>
    <xf numFmtId="0" fontId="37" fillId="24" borderId="69" xfId="0" applyFont="1" applyFill="1" applyBorder="1" applyAlignment="1">
      <alignment vertical="center"/>
    </xf>
    <xf numFmtId="0" fontId="33" fillId="0" borderId="63"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61" xfId="0" applyFont="1" applyBorder="1" applyAlignment="1">
      <alignment vertical="center" wrapText="1"/>
    </xf>
    <xf numFmtId="3" fontId="33" fillId="0" borderId="49" xfId="0" applyNumberFormat="1" applyFont="1" applyBorder="1" applyAlignment="1">
      <alignment vertical="center"/>
    </xf>
    <xf numFmtId="3" fontId="33" fillId="0" borderId="68" xfId="0" applyNumberFormat="1" applyFont="1" applyBorder="1" applyAlignment="1">
      <alignment vertical="center"/>
    </xf>
    <xf numFmtId="0" fontId="33" fillId="0" borderId="69" xfId="0" applyFont="1" applyBorder="1" applyAlignment="1">
      <alignment horizontal="center" vertical="center" wrapText="1"/>
    </xf>
    <xf numFmtId="10" fontId="33" fillId="0" borderId="61" xfId="0" applyNumberFormat="1" applyFont="1" applyBorder="1" applyAlignment="1">
      <alignment vertical="center"/>
    </xf>
    <xf numFmtId="10" fontId="33" fillId="0" borderId="43" xfId="0" applyNumberFormat="1" applyFont="1" applyBorder="1" applyAlignment="1">
      <alignment vertical="center"/>
    </xf>
    <xf numFmtId="0" fontId="8" fillId="0" borderId="44" xfId="0" applyFont="1" applyBorder="1" applyAlignment="1">
      <alignment vertical="center" wrapText="1"/>
    </xf>
    <xf numFmtId="0" fontId="7" fillId="0" borderId="44" xfId="0" applyFont="1" applyBorder="1" applyAlignment="1">
      <alignment vertical="center" wrapText="1"/>
    </xf>
    <xf numFmtId="0" fontId="0" fillId="0" borderId="0" xfId="0" applyAlignment="1">
      <alignment horizontal="left" vertical="center" wrapText="1"/>
    </xf>
    <xf numFmtId="0" fontId="48" fillId="37" borderId="29" xfId="0" applyFont="1" applyFill="1" applyBorder="1" applyAlignment="1">
      <alignment vertical="center"/>
    </xf>
    <xf numFmtId="0" fontId="5" fillId="0" borderId="12" xfId="82" applyFont="1" applyBorder="1" applyAlignment="1">
      <alignment horizontal="left"/>
    </xf>
    <xf numFmtId="0" fontId="5" fillId="0" borderId="29" xfId="82" applyFont="1" applyBorder="1" applyAlignment="1">
      <alignment horizontal="left"/>
    </xf>
    <xf numFmtId="0" fontId="2" fillId="0" borderId="29" xfId="82" applyBorder="1" applyAlignment="1">
      <alignment horizontal="left"/>
    </xf>
    <xf numFmtId="0" fontId="2" fillId="0" borderId="17" xfId="82" applyBorder="1" applyAlignment="1">
      <alignment horizontal="left"/>
    </xf>
    <xf numFmtId="0" fontId="37" fillId="0" borderId="19" xfId="0" applyFont="1" applyBorder="1" applyAlignment="1">
      <alignment vertical="center" wrapText="1"/>
    </xf>
    <xf numFmtId="3" fontId="37" fillId="0" borderId="24" xfId="0" applyNumberFormat="1" applyFont="1" applyBorder="1" applyAlignment="1">
      <alignment vertical="center"/>
    </xf>
    <xf numFmtId="10" fontId="37" fillId="0" borderId="19" xfId="0" applyNumberFormat="1" applyFont="1" applyBorder="1" applyAlignment="1">
      <alignment vertical="center"/>
    </xf>
    <xf numFmtId="0" fontId="52" fillId="0" borderId="0" xfId="0" applyFont="1" applyAlignment="1">
      <alignment vertical="center"/>
    </xf>
    <xf numFmtId="0" fontId="5" fillId="0" borderId="12" xfId="82" applyFont="1" applyBorder="1" applyAlignment="1">
      <alignment vertical="center"/>
    </xf>
    <xf numFmtId="0" fontId="5" fillId="0" borderId="17" xfId="82" applyFont="1" applyBorder="1" applyAlignment="1">
      <alignment vertical="center"/>
    </xf>
    <xf numFmtId="168" fontId="2" fillId="0" borderId="17" xfId="56" applyNumberFormat="1" applyFont="1" applyFill="1" applyBorder="1"/>
    <xf numFmtId="0" fontId="32" fillId="0" borderId="11" xfId="72" applyFill="1" applyBorder="1" applyAlignment="1" applyProtection="1"/>
    <xf numFmtId="0" fontId="7" fillId="0" borderId="0" xfId="0" applyFont="1" applyAlignment="1">
      <alignment vertical="center"/>
    </xf>
    <xf numFmtId="0" fontId="37" fillId="0" borderId="0" xfId="0" applyFont="1" applyAlignment="1">
      <alignment vertical="center" wrapText="1"/>
    </xf>
    <xf numFmtId="3" fontId="37" fillId="0" borderId="0" xfId="0" applyNumberFormat="1" applyFont="1" applyAlignment="1">
      <alignment vertical="center"/>
    </xf>
    <xf numFmtId="10" fontId="37" fillId="0" borderId="0" xfId="0" applyNumberFormat="1" applyFont="1" applyAlignment="1">
      <alignment vertical="center"/>
    </xf>
    <xf numFmtId="10" fontId="37" fillId="0" borderId="33" xfId="0" applyNumberFormat="1" applyFont="1" applyBorder="1" applyAlignment="1">
      <alignment vertical="center"/>
    </xf>
    <xf numFmtId="3" fontId="37" fillId="0" borderId="33" xfId="0" applyNumberFormat="1" applyFont="1" applyBorder="1" applyAlignment="1">
      <alignment vertical="center"/>
    </xf>
    <xf numFmtId="43" fontId="5" fillId="0" borderId="11" xfId="82" applyNumberFormat="1" applyFont="1" applyBorder="1" applyAlignment="1">
      <alignment horizontal="left"/>
    </xf>
    <xf numFmtId="0" fontId="32" fillId="0" borderId="0" xfId="72" applyAlignment="1" applyProtection="1">
      <alignment wrapText="1"/>
    </xf>
    <xf numFmtId="0" fontId="73" fillId="0" borderId="0" xfId="72" applyFont="1" applyFill="1" applyBorder="1" applyAlignment="1" applyProtection="1">
      <alignment horizontal="left"/>
    </xf>
    <xf numFmtId="0" fontId="33" fillId="0" borderId="74" xfId="0" applyFont="1" applyBorder="1" applyAlignment="1">
      <alignment vertical="center" wrapText="1"/>
    </xf>
    <xf numFmtId="3" fontId="33" fillId="0" borderId="77" xfId="0" applyNumberFormat="1" applyFont="1" applyBorder="1" applyAlignment="1">
      <alignment vertical="center"/>
    </xf>
    <xf numFmtId="0" fontId="2" fillId="0" borderId="11" xfId="82" applyBorder="1" applyAlignment="1">
      <alignment vertical="top" wrapText="1"/>
    </xf>
    <xf numFmtId="3" fontId="33" fillId="0" borderId="62" xfId="0" applyNumberFormat="1" applyFont="1" applyBorder="1" applyAlignment="1">
      <alignment vertical="center"/>
    </xf>
    <xf numFmtId="3" fontId="33" fillId="0" borderId="15" xfId="0" applyNumberFormat="1" applyFont="1" applyBorder="1" applyAlignment="1">
      <alignment vertical="center"/>
    </xf>
    <xf numFmtId="0" fontId="7" fillId="0" borderId="45" xfId="0" applyFont="1" applyBorder="1" applyAlignment="1">
      <alignment horizontal="left" vertical="center"/>
    </xf>
    <xf numFmtId="0" fontId="53" fillId="24" borderId="0" xfId="82" applyFont="1" applyFill="1"/>
    <xf numFmtId="0" fontId="61" fillId="24" borderId="0" xfId="82" applyFont="1" applyFill="1"/>
    <xf numFmtId="0" fontId="69" fillId="0" borderId="31" xfId="0" applyFont="1" applyBorder="1" applyAlignment="1">
      <alignment vertical="center" wrapText="1"/>
    </xf>
    <xf numFmtId="0" fontId="37" fillId="40" borderId="60" xfId="0" applyFont="1" applyFill="1" applyBorder="1" applyAlignment="1" applyProtection="1">
      <alignment horizontal="center" vertical="center" wrapText="1"/>
      <protection locked="0"/>
    </xf>
    <xf numFmtId="0" fontId="37" fillId="24" borderId="69" xfId="0" applyFont="1" applyFill="1" applyBorder="1" applyAlignment="1">
      <alignment vertical="center" wrapText="1"/>
    </xf>
    <xf numFmtId="165" fontId="33" fillId="24" borderId="22" xfId="0" applyNumberFormat="1" applyFont="1" applyFill="1" applyBorder="1" applyAlignment="1">
      <alignment horizontal="center" vertical="center" wrapText="1"/>
    </xf>
    <xf numFmtId="0" fontId="53" fillId="37" borderId="69" xfId="0" applyFont="1" applyFill="1" applyBorder="1" applyAlignment="1">
      <alignment horizontal="center" vertical="center" wrapText="1"/>
    </xf>
    <xf numFmtId="0" fontId="33" fillId="28" borderId="30" xfId="0" applyFont="1" applyFill="1" applyBorder="1" applyAlignment="1">
      <alignment horizontal="center" vertical="center" wrapText="1"/>
    </xf>
    <xf numFmtId="3" fontId="33" fillId="38" borderId="23" xfId="0" applyNumberFormat="1" applyFont="1" applyFill="1" applyBorder="1" applyAlignment="1">
      <alignment horizontal="center" vertical="center" wrapText="1"/>
    </xf>
    <xf numFmtId="3" fontId="33" fillId="0" borderId="55" xfId="0" applyNumberFormat="1" applyFont="1" applyBorder="1" applyAlignment="1">
      <alignment horizontal="center" vertical="center" wrapText="1"/>
    </xf>
    <xf numFmtId="0" fontId="53" fillId="37" borderId="43" xfId="0" applyFont="1" applyFill="1" applyBorder="1" applyAlignment="1">
      <alignment horizontal="center" vertical="center" wrapText="1"/>
    </xf>
    <xf numFmtId="0" fontId="33" fillId="28" borderId="48" xfId="0" applyFont="1" applyFill="1" applyBorder="1" applyAlignment="1">
      <alignment horizontal="center" vertical="center" wrapText="1"/>
    </xf>
    <xf numFmtId="3" fontId="33" fillId="38" borderId="68" xfId="0" applyNumberFormat="1" applyFont="1" applyFill="1" applyBorder="1" applyAlignment="1">
      <alignment horizontal="center" vertical="center" wrapText="1"/>
    </xf>
    <xf numFmtId="0" fontId="53" fillId="37" borderId="63"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0" borderId="61" xfId="0" applyFont="1" applyBorder="1" applyAlignment="1">
      <alignment vertical="center" wrapText="1"/>
    </xf>
    <xf numFmtId="0" fontId="33" fillId="0" borderId="45" xfId="0" applyFont="1" applyBorder="1" applyAlignment="1">
      <alignment vertical="center" wrapText="1"/>
    </xf>
    <xf numFmtId="3" fontId="33" fillId="0" borderId="79" xfId="0" applyNumberFormat="1" applyFont="1" applyBorder="1" applyAlignment="1">
      <alignment vertical="center"/>
    </xf>
    <xf numFmtId="0" fontId="37" fillId="0" borderId="43" xfId="0" applyFont="1" applyBorder="1" applyAlignment="1">
      <alignment vertical="center" wrapText="1"/>
    </xf>
    <xf numFmtId="3" fontId="37" fillId="0" borderId="49" xfId="0" applyNumberFormat="1" applyFont="1" applyBorder="1" applyAlignment="1">
      <alignment vertical="center"/>
    </xf>
    <xf numFmtId="3" fontId="37" fillId="0" borderId="68" xfId="0" applyNumberFormat="1" applyFont="1" applyBorder="1" applyAlignment="1">
      <alignment vertical="center"/>
    </xf>
    <xf numFmtId="0" fontId="37" fillId="0" borderId="45" xfId="0" applyFont="1" applyBorder="1" applyAlignment="1">
      <alignment vertical="center" wrapText="1"/>
    </xf>
    <xf numFmtId="0" fontId="8" fillId="0" borderId="45" xfId="0" applyFont="1" applyBorder="1" applyAlignment="1">
      <alignment horizontal="left" vertical="center"/>
    </xf>
    <xf numFmtId="10" fontId="37" fillId="0" borderId="20" xfId="0" applyNumberFormat="1" applyFont="1" applyBorder="1" applyAlignment="1">
      <alignment vertical="center"/>
    </xf>
    <xf numFmtId="10" fontId="33" fillId="0" borderId="25" xfId="0" applyNumberFormat="1" applyFont="1" applyBorder="1" applyAlignment="1">
      <alignment vertical="center"/>
    </xf>
    <xf numFmtId="10" fontId="37" fillId="0" borderId="39" xfId="0" applyNumberFormat="1" applyFont="1" applyBorder="1" applyAlignment="1">
      <alignment vertical="center"/>
    </xf>
    <xf numFmtId="10" fontId="33" fillId="0" borderId="66" xfId="0" applyNumberFormat="1" applyFont="1" applyBorder="1" applyAlignment="1">
      <alignment vertical="center"/>
    </xf>
    <xf numFmtId="10" fontId="37" fillId="0" borderId="66" xfId="0" applyNumberFormat="1" applyFont="1" applyBorder="1" applyAlignment="1">
      <alignment vertical="center"/>
    </xf>
    <xf numFmtId="10" fontId="33" fillId="0" borderId="16" xfId="0" applyNumberFormat="1" applyFont="1" applyBorder="1" applyAlignment="1">
      <alignment vertical="center"/>
    </xf>
    <xf numFmtId="10" fontId="37" fillId="0" borderId="18" xfId="0" applyNumberFormat="1" applyFont="1" applyBorder="1" applyAlignment="1">
      <alignment vertical="center"/>
    </xf>
    <xf numFmtId="10" fontId="33" fillId="40" borderId="11" xfId="0" applyNumberFormat="1" applyFont="1" applyFill="1" applyBorder="1" applyAlignment="1" applyProtection="1">
      <alignment vertical="center"/>
      <protection locked="0"/>
    </xf>
    <xf numFmtId="10" fontId="37" fillId="40" borderId="58" xfId="0" applyNumberFormat="1" applyFont="1" applyFill="1" applyBorder="1" applyAlignment="1" applyProtection="1">
      <alignment vertical="center"/>
      <protection locked="0"/>
    </xf>
    <xf numFmtId="10" fontId="37" fillId="40" borderId="71" xfId="0" applyNumberFormat="1" applyFont="1" applyFill="1" applyBorder="1" applyAlignment="1" applyProtection="1">
      <alignment vertical="center"/>
      <protection locked="0"/>
    </xf>
    <xf numFmtId="10" fontId="33" fillId="40" borderId="37"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10" fontId="33" fillId="40" borderId="71" xfId="0" applyNumberFormat="1" applyFont="1" applyFill="1" applyBorder="1" applyAlignment="1" applyProtection="1">
      <alignment vertical="center"/>
      <protection locked="0"/>
    </xf>
    <xf numFmtId="10" fontId="33" fillId="40" borderId="39" xfId="0" applyNumberFormat="1" applyFont="1" applyFill="1" applyBorder="1" applyAlignment="1" applyProtection="1">
      <alignment vertical="center"/>
      <protection locked="0"/>
    </xf>
    <xf numFmtId="10" fontId="33" fillId="40" borderId="78" xfId="0" applyNumberFormat="1" applyFont="1" applyFill="1" applyBorder="1" applyAlignment="1" applyProtection="1">
      <alignment vertical="center"/>
      <protection locked="0"/>
    </xf>
    <xf numFmtId="3" fontId="37" fillId="40" borderId="24" xfId="0" applyNumberFormat="1" applyFont="1" applyFill="1" applyBorder="1" applyAlignment="1" applyProtection="1">
      <alignment vertical="center"/>
      <protection locked="0"/>
    </xf>
    <xf numFmtId="168" fontId="2" fillId="40" borderId="11" xfId="56" applyNumberFormat="1" applyFont="1" applyFill="1" applyBorder="1" applyProtection="1">
      <protection locked="0"/>
    </xf>
    <xf numFmtId="43" fontId="2" fillId="40" borderId="11" xfId="56" applyFont="1" applyFill="1" applyBorder="1" applyProtection="1">
      <protection locked="0"/>
    </xf>
    <xf numFmtId="9" fontId="2" fillId="40" borderId="11" xfId="92" applyFont="1" applyFill="1" applyBorder="1" applyProtection="1">
      <protection locked="0"/>
    </xf>
    <xf numFmtId="165" fontId="33" fillId="0" borderId="40" xfId="0" applyNumberFormat="1" applyFont="1" applyBorder="1" applyAlignment="1">
      <alignment horizontal="right" vertical="center"/>
    </xf>
    <xf numFmtId="165" fontId="33" fillId="40" borderId="12" xfId="0" applyNumberFormat="1" applyFont="1" applyFill="1" applyBorder="1" applyAlignment="1" applyProtection="1">
      <alignment horizontal="right" vertical="center"/>
      <protection locked="0"/>
    </xf>
    <xf numFmtId="165" fontId="33" fillId="40" borderId="40" xfId="0" applyNumberFormat="1" applyFont="1" applyFill="1" applyBorder="1" applyAlignment="1" applyProtection="1">
      <alignment horizontal="right" vertical="center"/>
      <protection locked="0"/>
    </xf>
    <xf numFmtId="165" fontId="33" fillId="40" borderId="60" xfId="0" applyNumberFormat="1"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2.xml"/><Relationship Id="rId4" Type="http://schemas.openxmlformats.org/officeDocument/2006/relationships/chartsheet" Target="chartsheets/sheet1.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'Assumptions input'!$A$19</c:f>
              <c:strCache>
                <c:ptCount val="1"/>
                <c:pt idx="0">
                  <c:v>Impact of KardiaMobile 6L</c:v>
                </c:pt>
              </c:strCache>
            </c:strRef>
          </c:tx>
          <c:spPr>
            <a:solidFill>
              <a:schemeClr val="accent1"/>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input'!$B$19:$L$19</c:f>
              <c:numCache>
                <c:formatCode>General</c:formatCode>
                <c:ptCount val="7"/>
                <c:pt idx="0">
                  <c:v>0</c:v>
                </c:pt>
                <c:pt idx="1">
                  <c:v>0</c:v>
                </c:pt>
                <c:pt idx="2">
                  <c:v>0</c:v>
                </c:pt>
                <c:pt idx="3">
                  <c:v>0</c:v>
                </c:pt>
                <c:pt idx="5">
                  <c:v>0</c:v>
                </c:pt>
              </c:numCache>
            </c:numRef>
          </c:val>
          <c:extLst>
            <c:ext xmlns:c16="http://schemas.microsoft.com/office/drawing/2014/chart" uri="{C3380CC4-5D6E-409C-BE32-E72D297353CC}">
              <c16:uniqueId val="{00000000-EEA8-4008-A5CA-5C3486E89067}"/>
            </c:ext>
          </c:extLst>
        </c:ser>
        <c:ser>
          <c:idx val="1"/>
          <c:order val="1"/>
          <c:tx>
            <c:strRef>
              <c:f>'Assumptions input'!$A$21</c:f>
              <c:strCache>
                <c:ptCount val="1"/>
                <c:pt idx="0">
                  <c:v>People having a clinic based assessment of QT risk with a 12-lead ECG</c:v>
                </c:pt>
              </c:strCache>
            </c:strRef>
          </c:tx>
          <c:spPr>
            <a:solidFill>
              <a:schemeClr val="accent2"/>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input'!$B$21:$L$21</c:f>
              <c:numCache>
                <c:formatCode>#,##0</c:formatCode>
                <c:ptCount val="7"/>
                <c:pt idx="0" formatCode="0.00%">
                  <c:v>0</c:v>
                </c:pt>
                <c:pt idx="1">
                  <c:v>0</c:v>
                </c:pt>
                <c:pt idx="2" formatCode="0.00%">
                  <c:v>0</c:v>
                </c:pt>
                <c:pt idx="3">
                  <c:v>0</c:v>
                </c:pt>
                <c:pt idx="5" formatCode="General">
                  <c:v>0</c:v>
                </c:pt>
                <c:pt idx="6" formatCode="General">
                  <c:v>0</c:v>
                </c:pt>
              </c:numCache>
            </c:numRef>
          </c:val>
          <c:extLst>
            <c:ext xmlns:c16="http://schemas.microsoft.com/office/drawing/2014/chart" uri="{C3380CC4-5D6E-409C-BE32-E72D297353CC}">
              <c16:uniqueId val="{00000001-EEA8-4008-A5CA-5C3486E89067}"/>
            </c:ext>
          </c:extLst>
        </c:ser>
        <c:ser>
          <c:idx val="2"/>
          <c:order val="2"/>
          <c:tx>
            <c:strRef>
              <c:f>'Assumptions input'!$A$20</c:f>
              <c:strCache>
                <c:ptCount val="1"/>
                <c:pt idx="0">
                  <c:v>People not having an assessment of QT risk</c:v>
                </c:pt>
              </c:strCache>
            </c:strRef>
          </c:tx>
          <c:spPr>
            <a:solidFill>
              <a:schemeClr val="accent3"/>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input'!$B$20:$L$20</c:f>
              <c:numCache>
                <c:formatCode>#,##0</c:formatCode>
                <c:ptCount val="7"/>
                <c:pt idx="0" formatCode="0.00%">
                  <c:v>0</c:v>
                </c:pt>
                <c:pt idx="1">
                  <c:v>0</c:v>
                </c:pt>
                <c:pt idx="2" formatCode="0.00%">
                  <c:v>0</c:v>
                </c:pt>
                <c:pt idx="3">
                  <c:v>0</c:v>
                </c:pt>
                <c:pt idx="5" formatCode="General">
                  <c:v>0</c:v>
                </c:pt>
                <c:pt idx="6" formatCode="General">
                  <c:v>0</c:v>
                </c:pt>
              </c:numCache>
            </c:numRef>
          </c:val>
          <c:extLst>
            <c:ext xmlns:c16="http://schemas.microsoft.com/office/drawing/2014/chart" uri="{C3380CC4-5D6E-409C-BE32-E72D297353CC}">
              <c16:uniqueId val="{00000002-EEA8-4008-A5CA-5C3486E89067}"/>
            </c:ext>
          </c:extLst>
        </c:ser>
        <c:ser>
          <c:idx val="3"/>
          <c:order val="3"/>
          <c:tx>
            <c:strRef>
              <c:f>'Assumptions input'!$A$22</c:f>
              <c:strCache>
                <c:ptCount val="1"/>
                <c:pt idx="0">
                  <c:v>People having community based assessment of QT risk with Kardia Mobile</c:v>
                </c:pt>
              </c:strCache>
            </c:strRef>
          </c:tx>
          <c:spPr>
            <a:solidFill>
              <a:schemeClr val="accent4"/>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input'!$B$22:$L$22</c:f>
              <c:numCache>
                <c:formatCode>#,##0</c:formatCode>
                <c:ptCount val="7"/>
                <c:pt idx="0" formatCode="0.00%">
                  <c:v>0</c:v>
                </c:pt>
                <c:pt idx="1">
                  <c:v>0</c:v>
                </c:pt>
                <c:pt idx="2" formatCode="0.00%">
                  <c:v>0</c:v>
                </c:pt>
                <c:pt idx="3">
                  <c:v>0</c:v>
                </c:pt>
                <c:pt idx="5" formatCode="General">
                  <c:v>0</c:v>
                </c:pt>
                <c:pt idx="6" formatCode="General">
                  <c:v>0</c:v>
                </c:pt>
              </c:numCache>
            </c:numRef>
          </c:val>
          <c:extLst>
            <c:ext xmlns:c16="http://schemas.microsoft.com/office/drawing/2014/chart" uri="{C3380CC4-5D6E-409C-BE32-E72D297353CC}">
              <c16:uniqueId val="{00000003-EEA8-4008-A5CA-5C3486E89067}"/>
            </c:ext>
          </c:extLst>
        </c:ser>
        <c:ser>
          <c:idx val="4"/>
          <c:order val="4"/>
          <c:tx>
            <c:strRef>
              <c:f>'Assumptions input'!$A$23</c:f>
              <c:strCache>
                <c:ptCount val="1"/>
                <c:pt idx="0">
                  <c:v>Total </c:v>
                </c:pt>
              </c:strCache>
            </c:strRef>
          </c:tx>
          <c:spPr>
            <a:solidFill>
              <a:schemeClr val="accent5"/>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input'!$B$23:$L$23</c:f>
              <c:numCache>
                <c:formatCode>#,##0</c:formatCode>
                <c:ptCount val="7"/>
                <c:pt idx="0" formatCode="0.00%">
                  <c:v>0</c:v>
                </c:pt>
                <c:pt idx="1">
                  <c:v>0</c:v>
                </c:pt>
                <c:pt idx="2" formatCode="0.00%">
                  <c:v>0</c:v>
                </c:pt>
                <c:pt idx="3">
                  <c:v>0</c:v>
                </c:pt>
              </c:numCache>
            </c:numRef>
          </c:val>
          <c:extLst>
            <c:ext xmlns:c16="http://schemas.microsoft.com/office/drawing/2014/chart" uri="{C3380CC4-5D6E-409C-BE32-E72D297353CC}">
              <c16:uniqueId val="{00000004-EEA8-4008-A5CA-5C3486E89067}"/>
            </c:ext>
          </c:extLst>
        </c:ser>
        <c:ser>
          <c:idx val="5"/>
          <c:order val="5"/>
          <c:tx>
            <c:strRef>
              <c:f>'Assumptions input'!$A$31</c:f>
              <c:strCache>
                <c:ptCount val="1"/>
                <c:pt idx="0">
                  <c:v>People having clinic based 12-lead ECG following community based KardiaMobile 6L</c:v>
                </c:pt>
              </c:strCache>
            </c:strRef>
          </c:tx>
          <c:spPr>
            <a:solidFill>
              <a:schemeClr val="accent6"/>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input'!$B$31:$L$31</c:f>
              <c:numCache>
                <c:formatCode>#,##0</c:formatCode>
                <c:ptCount val="7"/>
                <c:pt idx="0" formatCode="0.00%">
                  <c:v>0</c:v>
                </c:pt>
                <c:pt idx="1">
                  <c:v>0</c:v>
                </c:pt>
                <c:pt idx="2" formatCode="0.00%">
                  <c:v>0</c:v>
                </c:pt>
                <c:pt idx="3">
                  <c:v>0</c:v>
                </c:pt>
                <c:pt idx="6" formatCode="General">
                  <c:v>0</c:v>
                </c:pt>
              </c:numCache>
            </c:numRef>
          </c:val>
          <c:extLst>
            <c:ext xmlns:c16="http://schemas.microsoft.com/office/drawing/2014/chart" uri="{C3380CC4-5D6E-409C-BE32-E72D297353CC}">
              <c16:uniqueId val="{00000005-EEA8-4008-A5CA-5C3486E89067}"/>
            </c:ext>
          </c:extLst>
        </c:ser>
        <c:ser>
          <c:idx val="6"/>
          <c:order val="6"/>
          <c:tx>
            <c:strRef>
              <c:f>'Assumptions input'!$A$33</c:f>
              <c:strCache>
                <c:ptCount val="1"/>
                <c:pt idx="0">
                  <c:v>Adverse psychiatry episodes following QTc risk assessment with KardiaMobile 6L</c:v>
                </c:pt>
              </c:strCache>
            </c:strRef>
          </c:tx>
          <c:spPr>
            <a:solidFill>
              <a:schemeClr val="accent1">
                <a:lumMod val="60000"/>
              </a:schemeClr>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input'!$B$33:$L$33</c:f>
              <c:numCache>
                <c:formatCode>#,##0</c:formatCode>
                <c:ptCount val="7"/>
                <c:pt idx="0" formatCode="0.00%">
                  <c:v>0</c:v>
                </c:pt>
                <c:pt idx="1">
                  <c:v>0</c:v>
                </c:pt>
                <c:pt idx="2" formatCode="0.00%">
                  <c:v>0</c:v>
                </c:pt>
                <c:pt idx="3">
                  <c:v>0</c:v>
                </c:pt>
                <c:pt idx="5" formatCode="General">
                  <c:v>0</c:v>
                </c:pt>
                <c:pt idx="6" formatCode="General">
                  <c:v>0</c:v>
                </c:pt>
              </c:numCache>
            </c:numRef>
          </c:val>
          <c:extLst>
            <c:ext xmlns:c16="http://schemas.microsoft.com/office/drawing/2014/chart" uri="{C3380CC4-5D6E-409C-BE32-E72D297353CC}">
              <c16:uniqueId val="{00000006-EEA8-4008-A5CA-5C3486E89067}"/>
            </c:ext>
          </c:extLst>
        </c:ser>
        <c:ser>
          <c:idx val="7"/>
          <c:order val="7"/>
          <c:tx>
            <c:strRef>
              <c:f>'Assumptions input'!#REF!</c:f>
              <c:strCache>
                <c:ptCount val="1"/>
                <c:pt idx="0">
                  <c:v>#REF!</c:v>
                </c:pt>
              </c:strCache>
            </c:strRef>
          </c:tx>
          <c:spPr>
            <a:solidFill>
              <a:schemeClr val="accent2">
                <a:lumMod val="60000"/>
              </a:schemeClr>
            </a:solidFill>
            <a:ln>
              <a:noFill/>
            </a:ln>
            <a:effectLst/>
          </c:spPr>
          <c:invertIfNegative val="0"/>
          <c:cat>
            <c:multiLvlStrRef>
              <c:f>'Assumptions input'!$B$6:$L$18</c:f>
              <c:multiLvlStrCache>
                <c:ptCount val="7"/>
                <c:lvl>
                  <c:pt idx="0">
                    <c:v>-</c:v>
                  </c:pt>
                  <c:pt idx="1">
                    <c:v>-</c:v>
                  </c:pt>
                  <c:pt idx="2">
                    <c:v>-</c:v>
                  </c:pt>
                  <c:pt idx="3">
                    <c:v>-</c:v>
                  </c:pt>
                  <c:pt idx="4">
                    <c:v>-</c:v>
                  </c:pt>
                  <c:pt idx="5">
                    <c:v>-</c:v>
                  </c:pt>
                  <c:pt idx="6">
                    <c:v>-</c:v>
                  </c:pt>
                </c:lvl>
                <c:lvl>
                  <c:pt idx="0">
                    <c:v>100.00%</c:v>
                  </c:pt>
                  <c:pt idx="1">
                    <c:v>825,798</c:v>
                  </c:pt>
                  <c:pt idx="2">
                    <c:v>100.00%</c:v>
                  </c:pt>
                  <c:pt idx="3">
                    <c:v>825,798</c:v>
                  </c:pt>
                  <c:pt idx="5">
                    <c:v>-</c:v>
                  </c:pt>
                </c:lvl>
                <c:lvl>
                  <c:pt idx="0">
                    <c:v>1.79%</c:v>
                  </c:pt>
                  <c:pt idx="1">
                    <c:v>825,798</c:v>
                  </c:pt>
                  <c:pt idx="2">
                    <c:v>1.79%</c:v>
                  </c:pt>
                  <c:pt idx="3">
                    <c:v>825,798</c:v>
                  </c:pt>
                  <c:pt idx="5">
                    <c:v>-</c:v>
                  </c:pt>
                  <c:pt idx="6">
                    <c:v>(Medicines used in mental health England 2015/16 to 2022/23, (NHS BSA 2023). Adults 18 years and over in 2021/22</c:v>
                  </c:pt>
                </c:lvl>
                <c:lvl>
                  <c:pt idx="1">
                    <c:v>46,263,200</c:v>
                  </c:pt>
                  <c:pt idx="3">
                    <c:v>46,263,200</c:v>
                  </c:pt>
                  <c:pt idx="5">
                    <c:v>-</c:v>
                  </c:pt>
                  <c:pt idx="6">
                    <c:v>-</c:v>
                  </c:pt>
                </c:lvl>
                <c:lvl>
                  <c:pt idx="1">
                    <c:v>44,456,850</c:v>
                  </c:pt>
                  <c:pt idx="3">
                    <c:v>44,456,850</c:v>
                  </c:pt>
                  <c:pt idx="5">
                    <c:v>-</c:v>
                  </c:pt>
                  <c:pt idx="6">
                    <c:v>Office for National Statistics, see population data below. Population uplifted from baseline 2020 population.</c:v>
                  </c:pt>
                </c:lvl>
                <c:lvl>
                  <c:pt idx="0">
                    <c:v>% of people</c:v>
                  </c:pt>
                  <c:pt idx="1">
                    <c:v>Number of people</c:v>
                  </c:pt>
                  <c:pt idx="2">
                    <c:v>% of people</c:v>
                  </c:pt>
                  <c:pt idx="3">
                    <c:v>Number of people</c:v>
                  </c:pt>
                  <c:pt idx="5">
                    <c:v>-</c:v>
                  </c:pt>
                  <c:pt idx="6">
                    <c:v>-</c:v>
                  </c:pt>
                </c:lvl>
                <c:lvl>
                  <c:pt idx="0">
                    <c:v>Local assumption current practice (local input)</c:v>
                  </c:pt>
                  <c:pt idx="1">
                    <c:v>Local assumption current practice (local input)</c:v>
                  </c:pt>
                  <c:pt idx="2">
                    <c:v>Local assumption future practice (year 5) 
(local input)</c:v>
                  </c:pt>
                  <c:pt idx="3">
                    <c:v>Local assumption future practice (year 5) 
(local input)</c:v>
                  </c:pt>
                  <c:pt idx="5">
                    <c:v>-</c:v>
                  </c:pt>
                  <c:pt idx="6">
                    <c:v>References and data sources</c:v>
                  </c:pt>
                </c:lvl>
                <c:lvl>
                  <c:pt idx="0">
                    <c:v>-</c:v>
                  </c:pt>
                  <c:pt idx="1">
                    <c:v>-</c:v>
                  </c:pt>
                  <c:pt idx="2">
                    <c:v>-</c:v>
                  </c:pt>
                  <c:pt idx="3">
                    <c:v>-</c:v>
                  </c:pt>
                  <c:pt idx="4">
                    <c:v>-</c:v>
                  </c:pt>
                  <c:pt idx="5">
                    <c:v>-</c:v>
                  </c:pt>
                  <c:pt idx="6">
                    <c:v>-</c:v>
                  </c:pt>
                </c:lvl>
                <c:lvl>
                  <c:pt idx="1">
                    <c:v>-</c:v>
                  </c:pt>
                  <c:pt idx="2">
                    <c:v>-</c:v>
                  </c:pt>
                  <c:pt idx="3">
                    <c:v>-</c:v>
                  </c:pt>
                  <c:pt idx="4">
                    <c:v>-</c:v>
                  </c:pt>
                  <c:pt idx="5">
                    <c:v>-</c:v>
                  </c:pt>
                  <c:pt idx="6">
                    <c:v>-</c:v>
                  </c:pt>
                </c:lvl>
                <c:lvl>
                  <c:pt idx="0">
                    <c:v>England</c:v>
                  </c:pt>
                  <c:pt idx="1">
                    <c:v>-</c:v>
                  </c:pt>
                  <c:pt idx="2">
                    <c:v>-</c:v>
                  </c:pt>
                  <c:pt idx="3">
                    <c:v>-</c:v>
                  </c:pt>
                  <c:pt idx="4">
                    <c:v>-</c:v>
                  </c:pt>
                  <c:pt idx="5">
                    <c:v>-</c:v>
                  </c:pt>
                  <c:pt idx="6">
                    <c:v>-</c:v>
                  </c:pt>
                </c:lvl>
                <c:lvl>
                  <c:pt idx="0">
                    <c:v>National</c:v>
                  </c:pt>
                  <c:pt idx="1">
                    <c:v>-</c:v>
                  </c:pt>
                  <c:pt idx="2">
                    <c:v>-</c:v>
                  </c:pt>
                  <c:pt idx="3">
                    <c:v>-</c:v>
                  </c:pt>
                  <c:pt idx="4">
                    <c:v>-</c:v>
                  </c:pt>
                  <c:pt idx="5">
                    <c:v>-</c:v>
                  </c:pt>
                  <c:pt idx="6">
                    <c:v>-</c:v>
                  </c:pt>
                </c:lvl>
                <c:lvl>
                  <c:pt idx="0">
                    <c:v>100%</c:v>
                  </c:pt>
                  <c:pt idx="1">
                    <c:v>-</c:v>
                  </c:pt>
                  <c:pt idx="2">
                    <c:v>-</c:v>
                  </c:pt>
                  <c:pt idx="3">
                    <c:v>-</c:v>
                  </c:pt>
                  <c:pt idx="4">
                    <c:v>-</c:v>
                  </c:pt>
                  <c:pt idx="5">
                    <c:v>-</c:v>
                  </c:pt>
                  <c:pt idx="6">
                    <c:v>-</c:v>
                  </c:pt>
                </c:lvl>
              </c:multiLvlStrCache>
            </c:multiLvlStrRef>
          </c:cat>
          <c:val>
            <c:numRef>
              <c:f>'Assumptions input'!#REF!</c:f>
              <c:numCache>
                <c:formatCode>General</c:formatCode>
                <c:ptCount val="1"/>
                <c:pt idx="0">
                  <c:v>1</c:v>
                </c:pt>
              </c:numCache>
            </c:numRef>
          </c:val>
          <c:extLst>
            <c:ext xmlns:c16="http://schemas.microsoft.com/office/drawing/2014/chart" uri="{C3380CC4-5D6E-409C-BE32-E72D297353CC}">
              <c16:uniqueId val="{00000007-EEA8-4008-A5CA-5C3486E89067}"/>
            </c:ext>
          </c:extLst>
        </c:ser>
        <c:dLbls>
          <c:showLegendKey val="0"/>
          <c:showVal val="0"/>
          <c:showCatName val="0"/>
          <c:showSerName val="0"/>
          <c:showPercent val="0"/>
          <c:showBubbleSize val="0"/>
        </c:dLbls>
        <c:gapWidth val="219"/>
        <c:overlap val="-27"/>
        <c:axId val="1394223488"/>
        <c:axId val="1394224320"/>
      </c:barChart>
      <c:catAx>
        <c:axId val="139422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4224320"/>
        <c:crosses val="autoZero"/>
        <c:auto val="1"/>
        <c:lblAlgn val="ctr"/>
        <c:lblOffset val="100"/>
        <c:noMultiLvlLbl val="0"/>
      </c:catAx>
      <c:valAx>
        <c:axId val="1394224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422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01208F7-A237-4C25-AEDC-FFDED4C3503A}">
  <sheetPr/>
  <sheetViews>
    <sheetView zoomScale="114"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 '!A1"/></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279400</xdr:colOff>
          <xdr:row>51</xdr:row>
          <xdr:rowOff>139700</xdr:rowOff>
        </xdr:to>
        <xdr:sp macro="" textlink="">
          <xdr:nvSpPr>
            <xdr:cNvPr id="40962" name="Object 2" descr="Cover sheet"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299408" cy="6074276"/>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5591319</xdr:colOff>
      <xdr:row>3</xdr:row>
      <xdr:rowOff>7143</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106045</xdr:rowOff>
    </xdr:from>
    <xdr:to>
      <xdr:col>6</xdr:col>
      <xdr:colOff>2021</xdr:colOff>
      <xdr:row>1</xdr:row>
      <xdr:rowOff>153670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7390" y="106045"/>
          <a:ext cx="2653146"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46121</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hsbsa.nhs.uk/statistical-collections/medicines-used-mental-health-england/medicines-used-mental-health-england-201516-202223"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ublication/2021-22-national-cost-collection-data-publication/" TargetMode="External"/><Relationship Id="rId2" Type="http://schemas.openxmlformats.org/officeDocument/2006/relationships/hyperlink" Target="https://www.england.nhs.uk/publication/2021-22-national-cost-collection-data-publication/" TargetMode="External"/><Relationship Id="rId1" Type="http://schemas.openxmlformats.org/officeDocument/2006/relationships/hyperlink" Target="https://store.alivecor.co.uk/products/kardiamobile6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nice.org.uk/guidance/hte10/histor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nice.org.uk/guidance/ta668/resourc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I2" sqref="I2"/>
    </sheetView>
  </sheetViews>
  <sheetFormatPr defaultRowHeight="14.5" x14ac:dyDescent="0.35"/>
  <sheetData/>
  <sheetProtection algorithmName="SHA-512" hashValue="swPUgSwZi/8aPZ+FZ5WhOpAsdWaYBYpC+qtDozlxb8WnklCahjW9RcBcMMIlnyBAQYGPVF5djEvmtX5AJzyrdw==" saltValue="SMal//i3AN1w3mUpZ7adIQ==" spinCount="100000" sheet="1" objects="1" scenarios="1"/>
  <pageMargins left="0.25" right="0.25" top="0.75" bottom="0.75" header="0.3" footer="0.3"/>
  <pageSetup paperSize="9" scale="93" orientation="portrait" verticalDpi="300" r:id="rId1"/>
  <drawing r:id="rId2"/>
  <legacyDrawing r:id="rId3"/>
  <oleObjects>
    <mc:AlternateContent xmlns:mc="http://schemas.openxmlformats.org/markup-compatibility/2006">
      <mc:Choice Requires="x14">
        <oleObject progId="Document" shapeId="40962" r:id="rId4">
          <objectPr defaultSize="0" autoPict="0" altText="Cover sheet" r:id="rId5">
            <anchor moveWithCells="1">
              <from>
                <xdr:col>0</xdr:col>
                <xdr:colOff>107950</xdr:colOff>
                <xdr:row>0</xdr:row>
                <xdr:rowOff>107950</xdr:rowOff>
              </from>
              <to>
                <xdr:col>10</xdr:col>
                <xdr:colOff>279400</xdr:colOff>
                <xdr:row>51</xdr:row>
                <xdr:rowOff>139700</xdr:rowOff>
              </to>
            </anchor>
          </objectPr>
        </oleObject>
      </mc:Choice>
      <mc:Fallback>
        <oleObject progId="Document" shapeId="40962"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election activeCell="B20" activeCellId="7" sqref="B1:E1 B3:E3 B5:E5 B7:E7 B9:E9 B11:E11 B13:E18 B20:E20"/>
    </sheetView>
  </sheetViews>
  <sheetFormatPr defaultColWidth="9.1796875" defaultRowHeight="14" x14ac:dyDescent="0.3"/>
  <cols>
    <col min="1" max="1" width="85.1796875" style="14" customWidth="1"/>
    <col min="2" max="2" width="3.453125" style="14" customWidth="1"/>
    <col min="3" max="3" width="26.54296875" style="14" customWidth="1"/>
    <col min="4" max="5" width="9.1796875" style="14"/>
    <col min="6" max="6" width="34.453125" style="14" customWidth="1"/>
    <col min="7" max="16384" width="9.1796875" style="14"/>
  </cols>
  <sheetData>
    <row r="1" spans="1:5" s="1" customFormat="1" ht="35.15" customHeight="1" x14ac:dyDescent="0.35">
      <c r="A1" s="102" t="s">
        <v>16</v>
      </c>
      <c r="B1" s="224" t="s">
        <v>3</v>
      </c>
      <c r="C1" s="224" t="s">
        <v>3</v>
      </c>
      <c r="D1" s="224" t="s">
        <v>3</v>
      </c>
      <c r="E1" s="224" t="s">
        <v>3</v>
      </c>
    </row>
    <row r="2" spans="1:5" s="1" customFormat="1" ht="15.5" x14ac:dyDescent="0.35">
      <c r="A2" s="225" t="s">
        <v>3</v>
      </c>
      <c r="B2" s="226" t="s">
        <v>3</v>
      </c>
      <c r="C2" s="226" t="s">
        <v>3</v>
      </c>
      <c r="D2" s="226" t="s">
        <v>3</v>
      </c>
      <c r="E2" s="226" t="s">
        <v>3</v>
      </c>
    </row>
    <row r="3" spans="1:5" s="1" customFormat="1" ht="56" x14ac:dyDescent="0.35">
      <c r="A3" s="11" t="s">
        <v>428</v>
      </c>
      <c r="B3" s="224" t="s">
        <v>3</v>
      </c>
      <c r="C3" s="224" t="s">
        <v>3</v>
      </c>
      <c r="D3" s="224" t="s">
        <v>3</v>
      </c>
      <c r="E3" s="224" t="s">
        <v>3</v>
      </c>
    </row>
    <row r="4" spans="1:5" s="1" customFormat="1" ht="15.5" x14ac:dyDescent="0.35">
      <c r="A4" s="225" t="s">
        <v>3</v>
      </c>
      <c r="B4" s="226" t="s">
        <v>3</v>
      </c>
      <c r="C4" s="226" t="s">
        <v>3</v>
      </c>
      <c r="D4" s="226" t="s">
        <v>3</v>
      </c>
      <c r="E4" s="226" t="s">
        <v>3</v>
      </c>
    </row>
    <row r="5" spans="1:5" s="1" customFormat="1" ht="42" x14ac:dyDescent="0.35">
      <c r="A5" s="404" t="s">
        <v>467</v>
      </c>
      <c r="B5" s="224" t="s">
        <v>3</v>
      </c>
      <c r="C5" s="224" t="s">
        <v>3</v>
      </c>
      <c r="D5" s="224" t="s">
        <v>3</v>
      </c>
      <c r="E5" s="224" t="s">
        <v>3</v>
      </c>
    </row>
    <row r="6" spans="1:5" s="1" customFormat="1" ht="15.5" x14ac:dyDescent="0.35">
      <c r="A6" s="225" t="s">
        <v>3</v>
      </c>
      <c r="B6" s="226" t="s">
        <v>3</v>
      </c>
      <c r="C6" s="226" t="s">
        <v>3</v>
      </c>
      <c r="D6" s="226" t="s">
        <v>3</v>
      </c>
      <c r="E6" s="226" t="s">
        <v>3</v>
      </c>
    </row>
    <row r="7" spans="1:5" s="264" customFormat="1" ht="224" x14ac:dyDescent="0.35">
      <c r="A7" s="13" t="s">
        <v>470</v>
      </c>
      <c r="B7" s="223" t="s">
        <v>3</v>
      </c>
      <c r="C7" s="223" t="s">
        <v>3</v>
      </c>
      <c r="D7" s="223" t="s">
        <v>3</v>
      </c>
      <c r="E7" s="223" t="s">
        <v>3</v>
      </c>
    </row>
    <row r="8" spans="1:5" ht="30" customHeight="1" x14ac:dyDescent="0.35">
      <c r="A8" s="225" t="s">
        <v>3</v>
      </c>
      <c r="B8" s="226" t="s">
        <v>3</v>
      </c>
      <c r="C8" s="226" t="s">
        <v>3</v>
      </c>
      <c r="D8" s="226" t="s">
        <v>3</v>
      </c>
      <c r="E8" s="226" t="s">
        <v>3</v>
      </c>
    </row>
    <row r="9" spans="1:5" s="103" customFormat="1" ht="40.4" customHeight="1" x14ac:dyDescent="0.35">
      <c r="A9" s="13" t="s">
        <v>430</v>
      </c>
      <c r="B9" s="223" t="s">
        <v>3</v>
      </c>
      <c r="C9" s="223" t="s">
        <v>3</v>
      </c>
      <c r="D9" s="223" t="s">
        <v>3</v>
      </c>
      <c r="E9" s="223" t="s">
        <v>3</v>
      </c>
    </row>
    <row r="10" spans="1:5" ht="30" customHeight="1" x14ac:dyDescent="0.35">
      <c r="A10" s="225" t="s">
        <v>3</v>
      </c>
      <c r="B10" s="226" t="s">
        <v>3</v>
      </c>
      <c r="C10" s="226" t="s">
        <v>3</v>
      </c>
      <c r="D10" s="226" t="s">
        <v>3</v>
      </c>
      <c r="E10" s="226" t="s">
        <v>3</v>
      </c>
    </row>
    <row r="11" spans="1:5" ht="111" customHeight="1" x14ac:dyDescent="0.3">
      <c r="A11" s="13" t="s">
        <v>469</v>
      </c>
      <c r="B11" s="224" t="s">
        <v>3</v>
      </c>
      <c r="C11" s="224" t="s">
        <v>3</v>
      </c>
      <c r="D11" s="224" t="s">
        <v>3</v>
      </c>
      <c r="E11" s="224" t="s">
        <v>3</v>
      </c>
    </row>
    <row r="12" spans="1:5" ht="15.5" x14ac:dyDescent="0.35">
      <c r="A12" s="225" t="s">
        <v>3</v>
      </c>
      <c r="B12" s="226" t="s">
        <v>3</v>
      </c>
      <c r="C12" s="226" t="s">
        <v>3</v>
      </c>
      <c r="D12" s="226" t="s">
        <v>3</v>
      </c>
      <c r="E12" s="226" t="s">
        <v>3</v>
      </c>
    </row>
    <row r="13" spans="1:5" x14ac:dyDescent="0.3">
      <c r="A13" s="8" t="s">
        <v>356</v>
      </c>
      <c r="B13" s="224" t="s">
        <v>3</v>
      </c>
      <c r="C13" s="224" t="s">
        <v>3</v>
      </c>
      <c r="D13" s="224" t="s">
        <v>3</v>
      </c>
      <c r="E13" s="224" t="s">
        <v>3</v>
      </c>
    </row>
    <row r="14" spans="1:5" ht="28" x14ac:dyDescent="0.3">
      <c r="A14" s="9" t="s">
        <v>273</v>
      </c>
      <c r="B14" s="224" t="s">
        <v>3</v>
      </c>
      <c r="C14" s="224" t="s">
        <v>3</v>
      </c>
      <c r="D14" s="224" t="s">
        <v>3</v>
      </c>
      <c r="E14" s="224" t="s">
        <v>3</v>
      </c>
    </row>
    <row r="15" spans="1:5" x14ac:dyDescent="0.3">
      <c r="A15" s="7" t="s">
        <v>17</v>
      </c>
      <c r="B15" s="224" t="s">
        <v>3</v>
      </c>
      <c r="C15" s="224" t="s">
        <v>3</v>
      </c>
      <c r="D15" s="224" t="s">
        <v>3</v>
      </c>
      <c r="E15" s="224" t="s">
        <v>3</v>
      </c>
    </row>
    <row r="16" spans="1:5" x14ac:dyDescent="0.3">
      <c r="A16" s="10" t="s">
        <v>357</v>
      </c>
      <c r="B16" s="224" t="s">
        <v>3</v>
      </c>
      <c r="C16" s="224" t="s">
        <v>3</v>
      </c>
      <c r="D16" s="224" t="s">
        <v>3</v>
      </c>
      <c r="E16" s="224" t="s">
        <v>3</v>
      </c>
    </row>
    <row r="17" spans="1:5" x14ac:dyDescent="0.3">
      <c r="A17" s="7" t="s">
        <v>18</v>
      </c>
      <c r="B17" s="224" t="s">
        <v>3</v>
      </c>
      <c r="C17" s="224" t="s">
        <v>3</v>
      </c>
      <c r="D17" s="224" t="s">
        <v>3</v>
      </c>
      <c r="E17" s="224" t="s">
        <v>3</v>
      </c>
    </row>
    <row r="18" spans="1:5" x14ac:dyDescent="0.3">
      <c r="A18" s="12" t="s">
        <v>358</v>
      </c>
      <c r="B18" s="224" t="s">
        <v>3</v>
      </c>
      <c r="C18" s="224" t="s">
        <v>3</v>
      </c>
      <c r="D18" s="224" t="s">
        <v>3</v>
      </c>
      <c r="E18" s="224" t="s">
        <v>3</v>
      </c>
    </row>
    <row r="19" spans="1:5" ht="15.5" x14ac:dyDescent="0.35">
      <c r="A19" s="225" t="s">
        <v>3</v>
      </c>
      <c r="B19" s="226" t="s">
        <v>3</v>
      </c>
      <c r="C19" s="226" t="s">
        <v>3</v>
      </c>
      <c r="D19" s="226" t="s">
        <v>3</v>
      </c>
      <c r="E19" s="226" t="s">
        <v>3</v>
      </c>
    </row>
    <row r="20" spans="1:5" s="103" customFormat="1" ht="30" customHeight="1" x14ac:dyDescent="0.3">
      <c r="A20" s="214" t="s">
        <v>720</v>
      </c>
      <c r="B20" s="224" t="s">
        <v>3</v>
      </c>
      <c r="C20" s="224" t="s">
        <v>3</v>
      </c>
      <c r="D20" s="224" t="s">
        <v>3</v>
      </c>
      <c r="E20" s="224" t="s">
        <v>3</v>
      </c>
    </row>
    <row r="21" spans="1:5" ht="14.5" x14ac:dyDescent="0.35">
      <c r="C21" s="181"/>
    </row>
    <row r="23" spans="1:5" x14ac:dyDescent="0.3">
      <c r="C23" s="103"/>
    </row>
  </sheetData>
  <sheetProtection algorithmName="SHA-512" hashValue="UiykvfDgluE4PurKNWMB/0CVDL8sSh5LEdNPk0FX/kHlBzTTjZe5abFEdf+0hPHCd1YATutBMxqck4IkAIE0wQ==" saltValue="MQ5m740mT8lY6vCPNO4IQA==" spinCount="100000" sheet="1" objects="1" scenarios="1"/>
  <hyperlinks>
    <hyperlink ref="A20"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237" sqref="C237"/>
    </sheetView>
  </sheetViews>
  <sheetFormatPr defaultColWidth="9.1796875" defaultRowHeight="14" x14ac:dyDescent="0.3"/>
  <cols>
    <col min="1" max="1" width="24.1796875" style="19" customWidth="1"/>
    <col min="2" max="2" width="49.453125" style="19" customWidth="1"/>
    <col min="3" max="3" width="63.54296875" style="23" customWidth="1"/>
    <col min="4" max="4" width="20.453125" style="19" customWidth="1"/>
    <col min="5" max="12" width="21" style="19" customWidth="1"/>
    <col min="13" max="13" width="22.81640625" style="19" customWidth="1"/>
    <col min="14" max="14" width="22.54296875" style="19" customWidth="1"/>
    <col min="15" max="15" width="25.81640625" style="19" customWidth="1"/>
    <col min="16" max="16" width="10.81640625" style="19" customWidth="1"/>
    <col min="17" max="42" width="10.81640625" style="20" customWidth="1"/>
    <col min="43" max="50" width="10.81640625" style="21" customWidth="1"/>
    <col min="51" max="106" width="10.81640625" style="2" customWidth="1"/>
    <col min="107" max="193" width="10.81640625" style="19" customWidth="1"/>
    <col min="194" max="194" width="10.453125" style="19" customWidth="1"/>
    <col min="195" max="16384" width="9.1796875" style="19"/>
  </cols>
  <sheetData>
    <row r="1" spans="2:106" x14ac:dyDescent="0.3">
      <c r="B1" s="17" t="s">
        <v>364</v>
      </c>
      <c r="C1" s="134"/>
      <c r="D1" s="37"/>
      <c r="E1" s="18" t="s">
        <v>280</v>
      </c>
      <c r="F1" s="15"/>
      <c r="G1" s="15"/>
    </row>
    <row r="3" spans="2:106" x14ac:dyDescent="0.3">
      <c r="B3" s="122" t="s">
        <v>432</v>
      </c>
      <c r="C3" s="123"/>
      <c r="D3" s="124"/>
      <c r="E3" s="124"/>
      <c r="F3" s="124"/>
      <c r="G3" s="125"/>
    </row>
    <row r="4" spans="2:106" x14ac:dyDescent="0.3">
      <c r="B4" s="126"/>
      <c r="C4" s="127"/>
      <c r="D4" s="15"/>
      <c r="E4" s="15"/>
      <c r="F4" s="15"/>
      <c r="G4" s="128"/>
    </row>
    <row r="5" spans="2:106" x14ac:dyDescent="0.3">
      <c r="B5" s="129" t="s">
        <v>433</v>
      </c>
      <c r="C5" s="127"/>
      <c r="D5" s="15"/>
      <c r="E5" s="15"/>
      <c r="F5" s="15"/>
      <c r="G5" s="128"/>
    </row>
    <row r="6" spans="2:106" x14ac:dyDescent="0.3">
      <c r="B6" s="126"/>
      <c r="C6" s="127"/>
      <c r="D6" s="15"/>
      <c r="E6" s="15"/>
      <c r="F6" s="15"/>
      <c r="G6" s="128"/>
      <c r="J6" s="263"/>
    </row>
    <row r="7" spans="2:106" x14ac:dyDescent="0.3">
      <c r="B7" s="129" t="s">
        <v>434</v>
      </c>
      <c r="C7" s="127"/>
      <c r="D7" s="15"/>
      <c r="E7" s="15"/>
      <c r="F7" s="15"/>
      <c r="G7" s="128"/>
    </row>
    <row r="8" spans="2:106" ht="19.5" customHeight="1" x14ac:dyDescent="0.3">
      <c r="B8" s="130" t="s">
        <v>435</v>
      </c>
      <c r="C8" s="131"/>
      <c r="D8" s="132"/>
      <c r="E8" s="132"/>
      <c r="F8" s="132"/>
      <c r="G8" s="133"/>
    </row>
    <row r="9" spans="2:106" ht="14.5" x14ac:dyDescent="0.35">
      <c r="B9" s="22"/>
      <c r="K9" s="42"/>
      <c r="L9" s="42"/>
    </row>
    <row r="10" spans="2:106" x14ac:dyDescent="0.3">
      <c r="B10" s="17" t="s">
        <v>27</v>
      </c>
      <c r="C10" s="42"/>
      <c r="D10" s="42"/>
      <c r="E10" s="42"/>
      <c r="K10" s="42"/>
      <c r="L10" s="173"/>
      <c r="M10" s="17"/>
      <c r="N10" s="17"/>
      <c r="O10" s="17"/>
    </row>
    <row r="11" spans="2:106" ht="43.5" customHeight="1" thickBot="1" x14ac:dyDescent="0.35">
      <c r="B11" s="23"/>
      <c r="D11" s="44" t="s">
        <v>8</v>
      </c>
      <c r="E11" s="44" t="s">
        <v>8</v>
      </c>
      <c r="H11" s="44" t="s">
        <v>8</v>
      </c>
      <c r="I11" s="44" t="s">
        <v>8</v>
      </c>
      <c r="L11" s="17" t="s">
        <v>271</v>
      </c>
      <c r="M11" s="17" t="s">
        <v>271</v>
      </c>
      <c r="N11" s="17" t="s">
        <v>272</v>
      </c>
      <c r="O11" s="17" t="s">
        <v>272</v>
      </c>
      <c r="P11" s="17" t="s">
        <v>13</v>
      </c>
    </row>
    <row r="12" spans="2:106" s="29" customFormat="1" ht="46" customHeight="1" x14ac:dyDescent="0.3">
      <c r="B12" s="24" t="s">
        <v>4</v>
      </c>
      <c r="C12" s="25" t="s">
        <v>7</v>
      </c>
      <c r="D12" s="43" t="s">
        <v>19</v>
      </c>
      <c r="E12" s="44" t="s">
        <v>20</v>
      </c>
      <c r="F12" s="25" t="s">
        <v>6</v>
      </c>
      <c r="G12" s="25" t="s">
        <v>10</v>
      </c>
      <c r="H12" s="43" t="s">
        <v>19</v>
      </c>
      <c r="I12" s="44" t="s">
        <v>20</v>
      </c>
      <c r="J12" s="25" t="s">
        <v>362</v>
      </c>
      <c r="K12" s="19"/>
      <c r="L12" s="26" t="s">
        <v>266</v>
      </c>
      <c r="M12" s="26" t="s">
        <v>268</v>
      </c>
      <c r="N12" s="26" t="s">
        <v>26</v>
      </c>
      <c r="O12" s="26" t="s">
        <v>269</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0" t="str">
        <f>IF((OR('Assumptions input'!$B7="&lt;select&gt;", 'Assumptions input'!$B7="")), "-", 'Assumptions input'!$B8)</f>
        <v>England</v>
      </c>
      <c r="C13" s="31">
        <f>IF(OR(B13="", B13="-"), "",VLOOKUP((CONCATENATE($N13," - ",$B13)),$C$30:$GL$557,4,FALSE))</f>
        <v>56550138</v>
      </c>
      <c r="D13" s="120">
        <f>IF(OR(C13="", C13="-"), "",VLOOKUP((CONCATENATE($N13," - ",$B13)),$C$30:$GL$557,2,FALSE))</f>
        <v>21779298</v>
      </c>
      <c r="E13" s="120">
        <f>IF(OR(D13="", D13="-"), "",VLOOKUP((CONCATENATE($N13," - ",$B13)),$C$30:$GL$557,3,FALSE))</f>
        <v>22677552</v>
      </c>
      <c r="F13" s="32">
        <f>IF(B13="", "", 'Assumptions input'!B6)</f>
        <v>1</v>
      </c>
      <c r="G13" s="31">
        <f t="shared" ref="G13:I14" si="0">IFERROR(C13*$F13, "")</f>
        <v>56550138</v>
      </c>
      <c r="H13" s="120">
        <f>IFERROR(D13*$F13, "")</f>
        <v>21779298</v>
      </c>
      <c r="I13" s="120">
        <f t="shared" si="0"/>
        <v>22677552</v>
      </c>
      <c r="J13" s="31">
        <f>IFERROR(H13+I13, "")</f>
        <v>44456850</v>
      </c>
      <c r="L13" s="33" t="s">
        <v>265</v>
      </c>
      <c r="M13" s="33" t="s">
        <v>267</v>
      </c>
      <c r="N13" s="33" t="str">
        <f>'Assumptions input'!$B$7</f>
        <v>National</v>
      </c>
      <c r="O13" s="33" t="str">
        <f>IFERROR(VLOOKUP('Assumptions input'!$B$7, $L$12:$M$22, 2, FALSE), "-")</f>
        <v>NATIONAL</v>
      </c>
      <c r="P13" s="26" t="b">
        <f>ISTEXT('Assumptions input'!$B$8)</f>
        <v>1</v>
      </c>
    </row>
    <row r="14" spans="2:106" x14ac:dyDescent="0.3">
      <c r="B14" s="30" t="str">
        <f>'Assumptions input'!A9</f>
        <v>Manual input (total population, all ages)</v>
      </c>
      <c r="C14" s="31" t="str">
        <f>IF(OR('Assumptions input'!B9="", 'Assumptions input'!B9="-"), "", 'Assumptions input'!B9)</f>
        <v/>
      </c>
      <c r="D14" s="120" t="str">
        <f>IFERROR(C14*($D$30/100000), "")</f>
        <v/>
      </c>
      <c r="E14" s="120" t="str">
        <f>IFERROR(C14*($E$30/100000), "")</f>
        <v/>
      </c>
      <c r="F14" s="32">
        <f>IF(B14="", "", 'Assumptions input'!B6)</f>
        <v>1</v>
      </c>
      <c r="G14" s="31" t="str">
        <f t="shared" si="0"/>
        <v/>
      </c>
      <c r="H14" s="120" t="str">
        <f>IFERROR(D14*$F14, "")</f>
        <v/>
      </c>
      <c r="I14" s="120" t="str">
        <f>IFERROR(E14*$F14, "")</f>
        <v/>
      </c>
      <c r="J14" s="31">
        <f>IF('Assumptions input'!B9=0,'Population selection'!J13,IFERROR(H14+I14,""))</f>
        <v>44456850</v>
      </c>
      <c r="L14" s="33" t="s">
        <v>276</v>
      </c>
      <c r="M14" s="33" t="s">
        <v>262</v>
      </c>
      <c r="N14" s="33" t="str">
        <f>'Assumptions input'!$B$7</f>
        <v>National</v>
      </c>
      <c r="O14" s="33" t="str">
        <f>IFERROR(VLOOKUP('Assumptions input'!$B$7, $L$12:$M$22, 2, FALSE), "-")</f>
        <v>NATIONAL</v>
      </c>
      <c r="P14" s="26" t="b">
        <f>ISTEXT('Assumptions input'!$B$8)</f>
        <v>1</v>
      </c>
    </row>
    <row r="15" spans="2:106" x14ac:dyDescent="0.3">
      <c r="B15" s="30"/>
      <c r="C15" s="31" t="str">
        <f>IF(OR('Assumptions input'!B10="", 'Assumptions input'!B10="-"), "", 'Assumptions input'!B10)</f>
        <v/>
      </c>
      <c r="D15" s="120" t="str">
        <f>IFERROR(C15*($D$30/($D$30+$E$30)), "")</f>
        <v/>
      </c>
      <c r="E15" s="120" t="str">
        <f>IFERROR(C15*($E$30/($D$30+$E$30)), "")</f>
        <v/>
      </c>
      <c r="F15" s="32">
        <v>1</v>
      </c>
      <c r="G15" s="31" t="str">
        <f t="shared" ref="G15" si="1">IFERROR(C15*$F15, "")</f>
        <v/>
      </c>
      <c r="H15" s="120" t="str">
        <f>IFERROR(D15*$F15, "")</f>
        <v/>
      </c>
      <c r="I15" s="120" t="str">
        <f>IFERROR(E15*$F15, "")</f>
        <v/>
      </c>
      <c r="J15" s="31">
        <f>IF('Assumptions input'!B10=0,'Assumptions input'!B10,IFERROR(H15+I15,""))</f>
        <v>0</v>
      </c>
      <c r="L15" s="33" t="s">
        <v>277</v>
      </c>
      <c r="M15" s="33" t="s">
        <v>264</v>
      </c>
      <c r="N15" s="33" t="str">
        <f>'Assumptions input'!$B$7</f>
        <v>National</v>
      </c>
      <c r="O15" s="33" t="str">
        <f>IFERROR(VLOOKUP('Assumptions input'!$B$7, $L$12:$M$22, 2, FALSE), "-")</f>
        <v>NATIONAL</v>
      </c>
      <c r="P15" s="26" t="b">
        <f>ISTEXT('Assumptions input'!$B$8)</f>
        <v>1</v>
      </c>
    </row>
    <row r="16" spans="2:106" x14ac:dyDescent="0.3">
      <c r="B16" s="30"/>
      <c r="C16" s="31"/>
      <c r="D16" s="120"/>
      <c r="E16" s="120"/>
      <c r="F16" s="32"/>
      <c r="G16" s="31"/>
      <c r="H16" s="120"/>
      <c r="I16" s="120"/>
      <c r="J16" s="31"/>
      <c r="L16" s="33" t="s">
        <v>278</v>
      </c>
      <c r="M16" s="33" t="s">
        <v>263</v>
      </c>
      <c r="N16" s="33" t="str">
        <f>'Assumptions input'!$B$7</f>
        <v>National</v>
      </c>
      <c r="O16" s="33" t="str">
        <f>IFERROR(VLOOKUP('Assumptions input'!$B$7, $L$12:$M$22, 2, FALSE), "-")</f>
        <v>NATIONAL</v>
      </c>
      <c r="P16" s="26" t="b">
        <f>ISTEXT('Assumptions input'!$B$8)</f>
        <v>1</v>
      </c>
    </row>
    <row r="17" spans="1:194" x14ac:dyDescent="0.3">
      <c r="B17" s="30"/>
      <c r="C17" s="31"/>
      <c r="D17" s="120"/>
      <c r="E17" s="120"/>
      <c r="F17" s="32"/>
      <c r="G17" s="31"/>
      <c r="H17" s="120"/>
      <c r="I17" s="120"/>
      <c r="J17" s="31"/>
      <c r="L17" s="33" t="s">
        <v>650</v>
      </c>
      <c r="M17" s="33" t="s">
        <v>651</v>
      </c>
      <c r="N17" s="33" t="str">
        <f>'Assumptions input'!$B$7</f>
        <v>National</v>
      </c>
      <c r="O17" s="33" t="str">
        <f>IFERROR(VLOOKUP('Assumptions input'!$B$7, $L$12:$M$22, 2, FALSE), "-")</f>
        <v>NATIONAL</v>
      </c>
      <c r="P17" s="26" t="b">
        <f>ISTEXT('Assumptions input'!$B$8)</f>
        <v>1</v>
      </c>
    </row>
    <row r="18" spans="1:194" x14ac:dyDescent="0.3">
      <c r="B18" s="30"/>
      <c r="C18" s="31"/>
      <c r="D18" s="120"/>
      <c r="E18" s="120"/>
      <c r="F18" s="32"/>
      <c r="G18" s="31"/>
      <c r="H18" s="120"/>
      <c r="I18" s="120"/>
      <c r="J18" s="31"/>
      <c r="L18" s="33" t="s">
        <v>445</v>
      </c>
      <c r="M18" s="33" t="s">
        <v>444</v>
      </c>
      <c r="N18" s="33" t="str">
        <f>'Assumptions input'!$B$7</f>
        <v>National</v>
      </c>
      <c r="O18" s="33" t="str">
        <f>IFERROR(VLOOKUP('Assumptions input'!$B$7, $L$12:$M$22, 2, FALSE), "-")</f>
        <v>NATIONAL</v>
      </c>
      <c r="P18" s="26" t="b">
        <f>ISTEXT('Assumptions input'!$B$8)</f>
        <v>1</v>
      </c>
    </row>
    <row r="19" spans="1:194" x14ac:dyDescent="0.3">
      <c r="B19" s="30"/>
      <c r="C19" s="31"/>
      <c r="D19" s="120"/>
      <c r="E19" s="120"/>
      <c r="F19" s="32"/>
      <c r="G19" s="31"/>
      <c r="H19" s="120"/>
      <c r="I19" s="120"/>
      <c r="J19" s="31"/>
      <c r="L19" s="151" t="s">
        <v>449</v>
      </c>
      <c r="M19" s="33" t="s">
        <v>447</v>
      </c>
      <c r="N19" s="33" t="str">
        <f>'Assumptions input'!$B$7</f>
        <v>National</v>
      </c>
      <c r="O19" s="33" t="str">
        <f>IFERROR(VLOOKUP('Assumptions input'!$B$7, $L$12:$M$22, 2, FALSE), "-")</f>
        <v>NATIONAL</v>
      </c>
      <c r="P19" s="26" t="b">
        <f>ISTEXT('Assumptions input'!$B$8)</f>
        <v>1</v>
      </c>
    </row>
    <row r="20" spans="1:194" x14ac:dyDescent="0.3">
      <c r="B20" s="30"/>
      <c r="C20" s="31"/>
      <c r="D20" s="120"/>
      <c r="E20" s="120"/>
      <c r="F20" s="32"/>
      <c r="G20" s="31"/>
      <c r="H20" s="120"/>
      <c r="I20" s="120"/>
      <c r="J20" s="31"/>
      <c r="L20" s="33" t="s">
        <v>450</v>
      </c>
      <c r="M20" s="33" t="s">
        <v>452</v>
      </c>
      <c r="N20" s="33" t="str">
        <f>'Assumptions input'!$B$7</f>
        <v>National</v>
      </c>
      <c r="O20" s="33" t="str">
        <f>IFERROR(VLOOKUP('Assumptions input'!$B$7, $L$12:$M$22, 2, FALSE), "-")</f>
        <v>NATIONAL</v>
      </c>
      <c r="P20" s="26" t="b">
        <f>ISTEXT('Assumptions input'!$B$8)</f>
        <v>1</v>
      </c>
    </row>
    <row r="21" spans="1:194" x14ac:dyDescent="0.3">
      <c r="B21" s="30"/>
      <c r="C21" s="31"/>
      <c r="D21" s="120"/>
      <c r="E21" s="120"/>
      <c r="F21" s="32"/>
      <c r="G21" s="31"/>
      <c r="H21" s="120"/>
      <c r="I21" s="120"/>
      <c r="J21" s="31"/>
      <c r="L21" s="33" t="s">
        <v>451</v>
      </c>
      <c r="M21" s="33" t="s">
        <v>446</v>
      </c>
      <c r="N21" s="33" t="str">
        <f>'Assumptions input'!$B$7</f>
        <v>National</v>
      </c>
      <c r="O21" s="33" t="str">
        <f>IFERROR(VLOOKUP('Assumptions input'!$B$7, $L$12:$M$22, 2, FALSE), "-")</f>
        <v>NATIONAL</v>
      </c>
      <c r="P21" s="26" t="b">
        <f>ISTEXT('Assumptions input'!$B$8)</f>
        <v>1</v>
      </c>
    </row>
    <row r="22" spans="1:194" ht="14.5" thickBot="1" x14ac:dyDescent="0.35">
      <c r="B22" s="34"/>
      <c r="C22" s="35"/>
      <c r="D22" s="135"/>
      <c r="E22" s="135"/>
      <c r="F22" s="36"/>
      <c r="G22" s="35"/>
      <c r="H22" s="35"/>
      <c r="I22" s="35"/>
      <c r="J22" s="35"/>
      <c r="K22" s="19">
        <f>IFERROR(I22+J22, "")</f>
        <v>0</v>
      </c>
      <c r="L22" s="33"/>
      <c r="M22" s="33"/>
      <c r="N22" s="33"/>
      <c r="O22" s="33"/>
      <c r="P22" s="26"/>
    </row>
    <row r="23" spans="1:194" s="37" customFormat="1" ht="15" thickTop="1" thickBot="1" x14ac:dyDescent="0.35">
      <c r="B23" s="38" t="s">
        <v>436</v>
      </c>
      <c r="C23" s="39">
        <f>IF(C14&gt;0,C13,C14)</f>
        <v>56550138</v>
      </c>
      <c r="D23" s="39">
        <f>IF(D14&gt;0,D13,D14)</f>
        <v>21779298</v>
      </c>
      <c r="E23" s="39">
        <f>IF(E14&gt;0,E13,E14)</f>
        <v>22677552</v>
      </c>
      <c r="F23" s="39"/>
      <c r="G23" s="39">
        <f>IF(G14&gt;0,G13,G14)</f>
        <v>56550138</v>
      </c>
      <c r="H23" s="39">
        <f>IF(H14&gt;0,H13,H14)</f>
        <v>21779298</v>
      </c>
      <c r="I23" s="39">
        <f>IF(I14&gt;0,I13,I14)</f>
        <v>22677552</v>
      </c>
      <c r="J23" s="39">
        <f>IF('Assumptions input'!B10&gt;0,"",SUM(J14:J21))</f>
        <v>44456850</v>
      </c>
      <c r="N23" s="19"/>
      <c r="O23" s="19"/>
      <c r="P23" s="33">
        <f>COUNTIF(P13:P22, TRUE)</f>
        <v>9</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3">
      <c r="B24" s="118"/>
      <c r="C24" s="118"/>
      <c r="D24" s="118"/>
      <c r="E24" s="118"/>
      <c r="F24" s="118"/>
      <c r="G24" s="118"/>
      <c r="H24" s="118"/>
      <c r="I24" s="118"/>
      <c r="J24" s="118"/>
    </row>
    <row r="25" spans="1:194" ht="28" x14ac:dyDescent="0.3">
      <c r="B25" s="119"/>
      <c r="C25" s="119"/>
      <c r="D25" s="44" t="s">
        <v>8</v>
      </c>
      <c r="E25" s="44" t="s">
        <v>8</v>
      </c>
      <c r="F25" s="119"/>
      <c r="I25" s="119"/>
      <c r="J25" s="119"/>
      <c r="K25" s="42"/>
      <c r="N25" s="42"/>
    </row>
    <row r="26" spans="1:194" x14ac:dyDescent="0.3">
      <c r="D26" s="121">
        <v>2</v>
      </c>
      <c r="E26" s="121">
        <v>3</v>
      </c>
      <c r="F26" s="121">
        <v>4</v>
      </c>
      <c r="G26" s="121">
        <v>5</v>
      </c>
      <c r="H26" s="121">
        <v>6</v>
      </c>
      <c r="K26" s="42"/>
    </row>
    <row r="27" spans="1:194" s="2" customFormat="1" ht="48" customHeight="1" x14ac:dyDescent="0.3">
      <c r="A27" s="177" t="s">
        <v>26</v>
      </c>
      <c r="B27" s="176" t="s">
        <v>5</v>
      </c>
      <c r="C27" s="176" t="s">
        <v>270</v>
      </c>
      <c r="D27" s="110" t="s">
        <v>361</v>
      </c>
      <c r="E27" s="110" t="s">
        <v>361</v>
      </c>
      <c r="F27" s="110" t="s">
        <v>0</v>
      </c>
      <c r="G27" s="110" t="s">
        <v>0</v>
      </c>
      <c r="H27" s="110" t="s">
        <v>0</v>
      </c>
      <c r="I27" s="176" t="s">
        <v>361</v>
      </c>
      <c r="J27" s="176" t="s">
        <v>361</v>
      </c>
      <c r="K27" s="176" t="s">
        <v>363</v>
      </c>
      <c r="L27" s="176" t="s">
        <v>363</v>
      </c>
      <c r="M27" s="178" t="s">
        <v>1</v>
      </c>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179"/>
      <c r="CQ27" s="179"/>
      <c r="CR27" s="179"/>
      <c r="CS27" s="179"/>
      <c r="CT27" s="179"/>
      <c r="CU27" s="179"/>
      <c r="CV27" s="179"/>
      <c r="CW27" s="179"/>
      <c r="CX27" s="179"/>
      <c r="CY27" s="180"/>
      <c r="CZ27" s="174" t="s">
        <v>2</v>
      </c>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5"/>
    </row>
    <row r="28" spans="1:194" s="16" customFormat="1" ht="28" x14ac:dyDescent="0.3">
      <c r="A28" s="177"/>
      <c r="B28" s="176"/>
      <c r="C28" s="176"/>
      <c r="D28" s="43" t="s">
        <v>19</v>
      </c>
      <c r="E28" s="44" t="s">
        <v>20</v>
      </c>
      <c r="F28" s="110" t="s">
        <v>11</v>
      </c>
      <c r="G28" s="109" t="s">
        <v>1</v>
      </c>
      <c r="H28" s="109" t="s">
        <v>2</v>
      </c>
      <c r="I28" s="110" t="s">
        <v>1</v>
      </c>
      <c r="J28" s="109" t="s">
        <v>2</v>
      </c>
      <c r="K28" s="110"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383</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383</v>
      </c>
    </row>
    <row r="29" spans="1:194" s="2" customFormat="1" x14ac:dyDescent="0.3">
      <c r="A29" s="48"/>
      <c r="B29" s="92"/>
      <c r="C29" s="78"/>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90" customFormat="1" ht="21.75" customHeight="1" x14ac:dyDescent="0.3">
      <c r="A30" s="85" t="s">
        <v>266</v>
      </c>
      <c r="B30" s="86" t="s">
        <v>266</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2">(SUM(J32:J34)/SUM($F$32:$F$34))*100000</f>
        <v>40125.031416743463</v>
      </c>
      <c r="K30" s="88">
        <f t="shared" si="2"/>
        <v>10959.404941966137</v>
      </c>
      <c r="L30" s="89">
        <f t="shared" si="2"/>
        <v>10405.876248072027</v>
      </c>
      <c r="M30" s="88">
        <f t="shared" si="2"/>
        <v>543.94664799942166</v>
      </c>
      <c r="N30" s="88">
        <f t="shared" si="2"/>
        <v>566.45569178557366</v>
      </c>
      <c r="O30" s="88">
        <f t="shared" si="2"/>
        <v>587.95362198900352</v>
      </c>
      <c r="P30" s="88">
        <f t="shared" si="2"/>
        <v>606.52857376148245</v>
      </c>
      <c r="Q30" s="88">
        <f t="shared" si="2"/>
        <v>625.28529876231585</v>
      </c>
      <c r="R30" s="88">
        <f t="shared" si="2"/>
        <v>623.8765562425682</v>
      </c>
      <c r="S30" s="88">
        <f t="shared" si="2"/>
        <v>628.14822710889973</v>
      </c>
      <c r="T30" s="88">
        <f t="shared" si="2"/>
        <v>641.81692469105928</v>
      </c>
      <c r="U30" s="88">
        <f t="shared" si="2"/>
        <v>660.20036538366469</v>
      </c>
      <c r="V30" s="88">
        <f t="shared" si="2"/>
        <v>648.26825132239208</v>
      </c>
      <c r="W30" s="88">
        <f t="shared" si="2"/>
        <v>637.00480306542374</v>
      </c>
      <c r="X30" s="88">
        <f t="shared" si="2"/>
        <v>629.23724350377381</v>
      </c>
      <c r="Y30" s="88">
        <f t="shared" si="2"/>
        <v>635.02152730605553</v>
      </c>
      <c r="Z30" s="88">
        <f t="shared" si="2"/>
        <v>615.42410112408243</v>
      </c>
      <c r="AA30" s="88">
        <f t="shared" si="2"/>
        <v>602.08649049356848</v>
      </c>
      <c r="AB30" s="88">
        <f t="shared" si="2"/>
        <v>579.04186487387187</v>
      </c>
      <c r="AC30" s="88">
        <f t="shared" si="2"/>
        <v>570.53585157203167</v>
      </c>
      <c r="AD30" s="88">
        <f t="shared" si="2"/>
        <v>558.57290098094893</v>
      </c>
      <c r="AE30" s="88">
        <f t="shared" si="2"/>
        <v>554.62095623949097</v>
      </c>
      <c r="AF30" s="88">
        <f t="shared" si="2"/>
        <v>575.91114561051575</v>
      </c>
      <c r="AG30" s="88">
        <f t="shared" si="2"/>
        <v>601.23118253515031</v>
      </c>
      <c r="AH30" s="88">
        <f t="shared" si="2"/>
        <v>624.18816749117593</v>
      </c>
      <c r="AI30" s="88">
        <f t="shared" si="2"/>
        <v>636.48869693491713</v>
      </c>
      <c r="AJ30" s="88">
        <f t="shared" si="2"/>
        <v>656.21758411239659</v>
      </c>
      <c r="AK30" s="88">
        <f t="shared" si="2"/>
        <v>660.84468655917146</v>
      </c>
      <c r="AL30" s="88">
        <f t="shared" si="2"/>
        <v>656.46914527663728</v>
      </c>
      <c r="AM30" s="88">
        <f t="shared" si="2"/>
        <v>675.84097789842031</v>
      </c>
      <c r="AN30" s="88">
        <f t="shared" si="2"/>
        <v>673.08191996803907</v>
      </c>
      <c r="AO30" s="88">
        <f t="shared" si="2"/>
        <v>685.28344792133703</v>
      </c>
      <c r="AP30" s="88">
        <f t="shared" si="2"/>
        <v>704.05315672419579</v>
      </c>
      <c r="AQ30" s="88">
        <f t="shared" si="2"/>
        <v>691.80618546380913</v>
      </c>
      <c r="AR30" s="88">
        <f t="shared" si="2"/>
        <v>677.66033315721893</v>
      </c>
      <c r="AS30" s="88">
        <f t="shared" si="2"/>
        <v>678.67631566570049</v>
      </c>
      <c r="AT30" s="88">
        <f t="shared" si="2"/>
        <v>656.10072989416869</v>
      </c>
      <c r="AU30" s="88">
        <f t="shared" si="2"/>
        <v>668.09451701506157</v>
      </c>
      <c r="AV30" s="88">
        <f t="shared" si="2"/>
        <v>665.08876684619906</v>
      </c>
      <c r="AW30" s="88">
        <f t="shared" si="2"/>
        <v>645.27061602979541</v>
      </c>
      <c r="AX30" s="88">
        <f t="shared" si="2"/>
        <v>648.31369462948078</v>
      </c>
      <c r="AY30" s="88">
        <f t="shared" si="2"/>
        <v>644.56949072042801</v>
      </c>
      <c r="AZ30" s="88">
        <f t="shared" si="2"/>
        <v>651.56289108631813</v>
      </c>
      <c r="BA30" s="88">
        <f t="shared" si="2"/>
        <v>653.18099741372396</v>
      </c>
      <c r="BB30" s="88">
        <f t="shared" si="2"/>
        <v>629.34598284573588</v>
      </c>
      <c r="BC30" s="88">
        <f t="shared" si="2"/>
        <v>588.84950432875087</v>
      </c>
      <c r="BD30" s="88">
        <f t="shared" si="2"/>
        <v>579.92151746108755</v>
      </c>
      <c r="BE30" s="88">
        <f t="shared" si="2"/>
        <v>587.69881487425653</v>
      </c>
      <c r="BF30" s="88">
        <f t="shared" si="2"/>
        <v>599.08074032470608</v>
      </c>
      <c r="BG30" s="88">
        <f t="shared" si="2"/>
        <v>607.51696569066019</v>
      </c>
      <c r="BH30" s="88">
        <f t="shared" si="2"/>
        <v>633.43588048371282</v>
      </c>
      <c r="BI30" s="88">
        <f t="shared" si="2"/>
        <v>660.10136389322167</v>
      </c>
      <c r="BJ30" s="88">
        <f t="shared" si="2"/>
        <v>676.06170253285097</v>
      </c>
      <c r="BK30" s="88">
        <f t="shared" si="2"/>
        <v>660.30910472562675</v>
      </c>
      <c r="BL30" s="88">
        <f t="shared" si="2"/>
        <v>675.15283639107827</v>
      </c>
      <c r="BM30" s="88">
        <f t="shared" si="2"/>
        <v>674.40464479936895</v>
      </c>
      <c r="BN30" s="88">
        <f t="shared" si="2"/>
        <v>685.93426099785654</v>
      </c>
      <c r="BO30" s="88">
        <f t="shared" si="2"/>
        <v>680.86733225747389</v>
      </c>
      <c r="BP30" s="88">
        <f t="shared" si="2"/>
        <v>683.70591597526027</v>
      </c>
      <c r="BQ30" s="88">
        <f t="shared" si="2"/>
        <v>676.56807081183842</v>
      </c>
      <c r="BR30" s="88">
        <f t="shared" si="2"/>
        <v>659.65666867385426</v>
      </c>
      <c r="BS30" s="88">
        <f t="shared" si="2"/>
        <v>644.17997665966823</v>
      </c>
      <c r="BT30" s="88">
        <f t="shared" si="2"/>
        <v>619.60488537623667</v>
      </c>
      <c r="BU30" s="88">
        <f t="shared" si="2"/>
        <v>591.26611448071435</v>
      </c>
      <c r="BV30" s="88">
        <f t="shared" ref="BV30:EG30" si="3">(SUM(BV32:BV34)/SUM($F$32:$F$34))*100000</f>
        <v>576.1318702449463</v>
      </c>
      <c r="BW30" s="88">
        <f t="shared" si="3"/>
        <v>563.13670739285033</v>
      </c>
      <c r="BX30" s="88">
        <f t="shared" si="3"/>
        <v>539.54838506334329</v>
      </c>
      <c r="BY30" s="88">
        <f t="shared" si="3"/>
        <v>517.9043870871285</v>
      </c>
      <c r="BZ30" s="88">
        <f t="shared" si="3"/>
        <v>495.72318430211595</v>
      </c>
      <c r="CA30" s="88">
        <f t="shared" si="3"/>
        <v>492.44315131546853</v>
      </c>
      <c r="CB30" s="88">
        <f t="shared" si="3"/>
        <v>483.97446644445108</v>
      </c>
      <c r="CC30" s="88">
        <f t="shared" si="3"/>
        <v>465.00837763595933</v>
      </c>
      <c r="CD30" s="88">
        <f t="shared" si="3"/>
        <v>464.67566770906041</v>
      </c>
      <c r="CE30" s="88">
        <f t="shared" si="3"/>
        <v>468.83535328292351</v>
      </c>
      <c r="CF30" s="88">
        <f t="shared" si="3"/>
        <v>478.58294265343528</v>
      </c>
      <c r="CG30" s="88">
        <f t="shared" si="3"/>
        <v>498.74841017401633</v>
      </c>
      <c r="CH30" s="88">
        <f t="shared" si="3"/>
        <v>534.83201897764434</v>
      </c>
      <c r="CI30" s="88">
        <f t="shared" si="3"/>
        <v>406.32321545674887</v>
      </c>
      <c r="CJ30" s="88">
        <f t="shared" si="3"/>
        <v>387.50968632205468</v>
      </c>
      <c r="CK30" s="88">
        <f t="shared" si="3"/>
        <v>378.92414723280933</v>
      </c>
      <c r="CL30" s="88">
        <f t="shared" si="3"/>
        <v>342.24003758551009</v>
      </c>
      <c r="CM30" s="88">
        <f t="shared" si="3"/>
        <v>297.28362307282646</v>
      </c>
      <c r="CN30" s="88">
        <f t="shared" si="3"/>
        <v>258.04981930280422</v>
      </c>
      <c r="CO30" s="88">
        <f t="shared" si="3"/>
        <v>259.62572827362789</v>
      </c>
      <c r="CP30" s="88">
        <f t="shared" si="3"/>
        <v>248.36714894241902</v>
      </c>
      <c r="CQ30" s="88">
        <f t="shared" si="3"/>
        <v>231.05649489215605</v>
      </c>
      <c r="CR30" s="88">
        <f t="shared" si="3"/>
        <v>208.75519193840927</v>
      </c>
      <c r="CS30" s="88">
        <f t="shared" si="3"/>
        <v>186.51393906902959</v>
      </c>
      <c r="CT30" s="88">
        <f t="shared" si="3"/>
        <v>165.96869533920781</v>
      </c>
      <c r="CU30" s="88">
        <f t="shared" si="3"/>
        <v>141.72306803216878</v>
      </c>
      <c r="CV30" s="88">
        <f t="shared" si="3"/>
        <v>123.50192486488001</v>
      </c>
      <c r="CW30" s="88">
        <f t="shared" si="3"/>
        <v>107.29327101151641</v>
      </c>
      <c r="CX30" s="88">
        <f t="shared" si="3"/>
        <v>90.878499301000787</v>
      </c>
      <c r="CY30" s="89">
        <f t="shared" si="3"/>
        <v>297.91009152054829</v>
      </c>
      <c r="CZ30" s="88">
        <f t="shared" si="3"/>
        <v>516.28141183396292</v>
      </c>
      <c r="DA30" s="88">
        <f t="shared" si="3"/>
        <v>535.79931222853099</v>
      </c>
      <c r="DB30" s="88">
        <f t="shared" si="3"/>
        <v>558.53070362436665</v>
      </c>
      <c r="DC30" s="88">
        <f t="shared" si="3"/>
        <v>576.4126449637439</v>
      </c>
      <c r="DD30" s="88">
        <f t="shared" si="3"/>
        <v>593.28347272039889</v>
      </c>
      <c r="DE30" s="88">
        <f t="shared" si="3"/>
        <v>591.99807631989188</v>
      </c>
      <c r="DF30" s="88">
        <f t="shared" si="3"/>
        <v>597.41719069021144</v>
      </c>
      <c r="DG30" s="88">
        <f t="shared" si="3"/>
        <v>610.35554940844656</v>
      </c>
      <c r="DH30" s="88">
        <f t="shared" si="3"/>
        <v>628.98405936427991</v>
      </c>
      <c r="DI30" s="88">
        <f t="shared" si="3"/>
        <v>616.59426628161475</v>
      </c>
      <c r="DJ30" s="88">
        <f t="shared" si="3"/>
        <v>606.91159592122949</v>
      </c>
      <c r="DK30" s="88">
        <f t="shared" si="3"/>
        <v>597.7093262357813</v>
      </c>
      <c r="DL30" s="88">
        <f t="shared" si="3"/>
        <v>602.84441993679684</v>
      </c>
      <c r="DM30" s="88">
        <f t="shared" si="3"/>
        <v>582.43388315298785</v>
      </c>
      <c r="DN30" s="88">
        <f t="shared" si="3"/>
        <v>572.66844105469113</v>
      </c>
      <c r="DO30" s="88">
        <f t="shared" si="3"/>
        <v>550.09285528315934</v>
      </c>
      <c r="DP30" s="88">
        <f t="shared" si="3"/>
        <v>540.88247072144532</v>
      </c>
      <c r="DQ30" s="88">
        <f t="shared" si="3"/>
        <v>526.67656833048784</v>
      </c>
      <c r="DR30" s="88">
        <f t="shared" si="3"/>
        <v>520.90689130548458</v>
      </c>
      <c r="DS30" s="88">
        <f t="shared" si="3"/>
        <v>543.40619724011754</v>
      </c>
      <c r="DT30" s="88">
        <f t="shared" si="3"/>
        <v>559.65542547481039</v>
      </c>
      <c r="DU30" s="88">
        <f t="shared" si="3"/>
        <v>583.07333540273498</v>
      </c>
      <c r="DV30" s="88">
        <f t="shared" si="3"/>
        <v>594.84639788919742</v>
      </c>
      <c r="DW30" s="88">
        <f t="shared" si="3"/>
        <v>617.65893804769132</v>
      </c>
      <c r="DX30" s="88">
        <f t="shared" si="3"/>
        <v>619.1488293300971</v>
      </c>
      <c r="DY30" s="88">
        <f t="shared" si="3"/>
        <v>621.83809932459235</v>
      </c>
      <c r="DZ30" s="88">
        <f t="shared" si="3"/>
        <v>641.14176698574261</v>
      </c>
      <c r="EA30" s="88">
        <f t="shared" si="3"/>
        <v>645.2219267722005</v>
      </c>
      <c r="EB30" s="88">
        <f t="shared" si="3"/>
        <v>670.79027891056944</v>
      </c>
      <c r="EC30" s="88">
        <f t="shared" si="3"/>
        <v>679.54623040139711</v>
      </c>
      <c r="ED30" s="88">
        <f t="shared" si="3"/>
        <v>668.11561569335277</v>
      </c>
      <c r="EE30" s="88">
        <f t="shared" si="3"/>
        <v>669.65095028284725</v>
      </c>
      <c r="EF30" s="88">
        <f t="shared" si="3"/>
        <v>681.22600978842343</v>
      </c>
      <c r="EG30" s="88">
        <f t="shared" si="3"/>
        <v>670.85519792069601</v>
      </c>
      <c r="EH30" s="88">
        <f t="shared" ref="EH30:GL30" si="4">(SUM(EH32:EH34)/SUM($F$32:$F$34))*100000</f>
        <v>669.76293557531574</v>
      </c>
      <c r="EI30" s="88">
        <f t="shared" si="4"/>
        <v>669.34583093525214</v>
      </c>
      <c r="EJ30" s="88">
        <f t="shared" si="4"/>
        <v>657.07451504606797</v>
      </c>
      <c r="EK30" s="88">
        <f t="shared" si="4"/>
        <v>662.30211833651401</v>
      </c>
      <c r="EL30" s="88">
        <f t="shared" si="4"/>
        <v>661.55554972005791</v>
      </c>
      <c r="EM30" s="88">
        <f t="shared" si="4"/>
        <v>665.42472272360442</v>
      </c>
      <c r="EN30" s="88">
        <f t="shared" si="4"/>
        <v>665.73795694746525</v>
      </c>
      <c r="EO30" s="88">
        <f t="shared" si="4"/>
        <v>636.42377792479044</v>
      </c>
      <c r="EP30" s="88">
        <f t="shared" si="4"/>
        <v>593.17635635369004</v>
      </c>
      <c r="EQ30" s="88">
        <f t="shared" si="4"/>
        <v>584.12177741627988</v>
      </c>
      <c r="ER30" s="88">
        <f t="shared" si="4"/>
        <v>595.57835972837495</v>
      </c>
      <c r="ES30" s="88">
        <f t="shared" si="4"/>
        <v>607.18912468952078</v>
      </c>
      <c r="ET30" s="88">
        <f t="shared" si="4"/>
        <v>619.38578371705933</v>
      </c>
      <c r="EU30" s="88">
        <f t="shared" si="4"/>
        <v>644.9411520534029</v>
      </c>
      <c r="EV30" s="88">
        <f t="shared" si="4"/>
        <v>671.49627314569636</v>
      </c>
      <c r="EW30" s="88">
        <f t="shared" si="4"/>
        <v>698.10495242134436</v>
      </c>
      <c r="EX30" s="88">
        <f t="shared" si="4"/>
        <v>680.76021589076493</v>
      </c>
      <c r="EY30" s="88">
        <f t="shared" si="4"/>
        <v>696.76762081273603</v>
      </c>
      <c r="EZ30" s="88">
        <f t="shared" si="4"/>
        <v>694.81031265741854</v>
      </c>
      <c r="FA30" s="88">
        <f t="shared" si="4"/>
        <v>701.03117680280172</v>
      </c>
      <c r="FB30" s="88">
        <f t="shared" si="4"/>
        <v>703.63118315837278</v>
      </c>
      <c r="FC30" s="88">
        <f t="shared" si="4"/>
        <v>706.58499811913396</v>
      </c>
      <c r="FD30" s="88">
        <f t="shared" si="4"/>
        <v>698.14065787691402</v>
      </c>
      <c r="FE30" s="88">
        <f t="shared" si="4"/>
        <v>680.63362382101809</v>
      </c>
      <c r="FF30" s="88">
        <f t="shared" si="4"/>
        <v>663.69625407898309</v>
      </c>
      <c r="FG30" s="88">
        <f t="shared" si="4"/>
        <v>640.10306282371664</v>
      </c>
      <c r="FH30" s="88">
        <f t="shared" si="4"/>
        <v>613.54144983041044</v>
      </c>
      <c r="FI30" s="88">
        <f t="shared" si="4"/>
        <v>598.09072542027513</v>
      </c>
      <c r="FJ30" s="88">
        <f t="shared" si="4"/>
        <v>584.27596006533065</v>
      </c>
      <c r="FK30" s="88">
        <f t="shared" si="4"/>
        <v>561.83345826455832</v>
      </c>
      <c r="FL30" s="88">
        <f t="shared" si="4"/>
        <v>539.95737482714094</v>
      </c>
      <c r="FM30" s="88">
        <f t="shared" si="4"/>
        <v>520.57093542807934</v>
      </c>
      <c r="FN30" s="88">
        <f t="shared" si="4"/>
        <v>522.69541003447296</v>
      </c>
      <c r="FO30" s="88">
        <f t="shared" si="4"/>
        <v>513.46717274497405</v>
      </c>
      <c r="FP30" s="88">
        <f t="shared" si="4"/>
        <v>498.99997133825701</v>
      </c>
      <c r="FQ30" s="88">
        <f t="shared" si="4"/>
        <v>500.5466667545237</v>
      </c>
      <c r="FR30" s="88">
        <f t="shared" si="4"/>
        <v>510.26504257047861</v>
      </c>
      <c r="FS30" s="88">
        <f t="shared" si="4"/>
        <v>518.52760958434396</v>
      </c>
      <c r="FT30" s="88">
        <f t="shared" si="4"/>
        <v>544.72405314568789</v>
      </c>
      <c r="FU30" s="88">
        <f t="shared" si="4"/>
        <v>584.21104105520396</v>
      </c>
      <c r="FV30" s="88">
        <f t="shared" si="4"/>
        <v>450.59148846209041</v>
      </c>
      <c r="FW30" s="88">
        <f t="shared" si="4"/>
        <v>433.98520567170129</v>
      </c>
      <c r="FX30" s="88">
        <f t="shared" si="4"/>
        <v>427.18656233619106</v>
      </c>
      <c r="FY30" s="88">
        <f t="shared" si="4"/>
        <v>394.52580834148904</v>
      </c>
      <c r="FZ30" s="88">
        <f t="shared" si="4"/>
        <v>349.31458671405841</v>
      </c>
      <c r="GA30" s="88">
        <f t="shared" si="4"/>
        <v>310.53197006441621</v>
      </c>
      <c r="GB30" s="88">
        <f t="shared" si="4"/>
        <v>315.01787366416556</v>
      </c>
      <c r="GC30" s="88">
        <f t="shared" si="4"/>
        <v>307.13021393378136</v>
      </c>
      <c r="GD30" s="88">
        <f t="shared" si="4"/>
        <v>291.28672951238002</v>
      </c>
      <c r="GE30" s="88">
        <f t="shared" si="4"/>
        <v>271.34360960148263</v>
      </c>
      <c r="GF30" s="88">
        <f t="shared" si="4"/>
        <v>249.95441874001486</v>
      </c>
      <c r="GG30" s="88">
        <f t="shared" si="4"/>
        <v>228.82003499329406</v>
      </c>
      <c r="GH30" s="88">
        <f t="shared" si="4"/>
        <v>203.71423080207731</v>
      </c>
      <c r="GI30" s="88">
        <f t="shared" si="4"/>
        <v>184.80007720168683</v>
      </c>
      <c r="GJ30" s="88">
        <f t="shared" si="4"/>
        <v>169.18543229098179</v>
      </c>
      <c r="GK30" s="88">
        <f t="shared" si="4"/>
        <v>150.77926994483215</v>
      </c>
      <c r="GL30" s="89">
        <f t="shared" si="4"/>
        <v>620.29464985883203</v>
      </c>
    </row>
    <row r="31" spans="1:194" s="2" customFormat="1" ht="21.75" customHeight="1" x14ac:dyDescent="0.3">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x14ac:dyDescent="0.3">
      <c r="A32" s="94" t="s">
        <v>265</v>
      </c>
      <c r="B32" s="104" t="s">
        <v>14</v>
      </c>
      <c r="C32" s="95" t="s">
        <v>282</v>
      </c>
      <c r="D32" s="99">
        <f t="shared" ref="D32:E34" si="5">I32</f>
        <v>21779298</v>
      </c>
      <c r="E32" s="99">
        <f t="shared" si="5"/>
        <v>22677552</v>
      </c>
      <c r="F32" s="97">
        <f>G32+H32</f>
        <v>56550138</v>
      </c>
      <c r="G32" s="97">
        <f>SUM(M32:CY32)</f>
        <v>27982818</v>
      </c>
      <c r="H32" s="98">
        <f>SUM(CZ32:GL32)</f>
        <v>28567320</v>
      </c>
      <c r="I32" s="98">
        <f>SUM(AE32:CY32)</f>
        <v>21779298</v>
      </c>
      <c r="J32" s="98">
        <f>SUM(DR32:GL32)</f>
        <v>22677552</v>
      </c>
      <c r="K32" s="96">
        <f>SUM(M32:AD32)</f>
        <v>6203520</v>
      </c>
      <c r="L32" s="99">
        <f>SUM(CZ32:DQ32)</f>
        <v>5889768</v>
      </c>
      <c r="M32" s="97">
        <f t="shared" ref="M32:AR32" si="6">SUM(M36:M141)</f>
        <v>308815</v>
      </c>
      <c r="N32" s="97">
        <f t="shared" si="6"/>
        <v>321378</v>
      </c>
      <c r="O32" s="97">
        <f t="shared" si="6"/>
        <v>333560</v>
      </c>
      <c r="P32" s="97">
        <f t="shared" si="6"/>
        <v>344089</v>
      </c>
      <c r="Q32" s="97">
        <f t="shared" si="6"/>
        <v>354452</v>
      </c>
      <c r="R32" s="97">
        <f t="shared" si="6"/>
        <v>353655</v>
      </c>
      <c r="S32" s="97">
        <f t="shared" si="6"/>
        <v>356004</v>
      </c>
      <c r="T32" s="97">
        <f t="shared" si="6"/>
        <v>363986</v>
      </c>
      <c r="U32" s="97">
        <f t="shared" si="6"/>
        <v>374129</v>
      </c>
      <c r="V32" s="97">
        <f t="shared" si="6"/>
        <v>366587</v>
      </c>
      <c r="W32" s="97">
        <f t="shared" si="6"/>
        <v>360144</v>
      </c>
      <c r="X32" s="97">
        <f t="shared" si="6"/>
        <v>355213</v>
      </c>
      <c r="Y32" s="97">
        <f t="shared" si="6"/>
        <v>358555</v>
      </c>
      <c r="Z32" s="97">
        <f t="shared" si="6"/>
        <v>347682</v>
      </c>
      <c r="AA32" s="97">
        <f t="shared" si="6"/>
        <v>340280</v>
      </c>
      <c r="AB32" s="97">
        <f t="shared" si="6"/>
        <v>327124</v>
      </c>
      <c r="AC32" s="97">
        <f t="shared" si="6"/>
        <v>322370</v>
      </c>
      <c r="AD32" s="97">
        <f t="shared" si="6"/>
        <v>315497</v>
      </c>
      <c r="AE32" s="97">
        <f t="shared" si="6"/>
        <v>312761</v>
      </c>
      <c r="AF32" s="97">
        <f t="shared" si="6"/>
        <v>323700</v>
      </c>
      <c r="AG32" s="97">
        <f t="shared" si="6"/>
        <v>337659</v>
      </c>
      <c r="AH32" s="97">
        <f t="shared" si="6"/>
        <v>350920</v>
      </c>
      <c r="AI32" s="97">
        <f t="shared" si="6"/>
        <v>358420</v>
      </c>
      <c r="AJ32" s="97">
        <f t="shared" si="6"/>
        <v>370801</v>
      </c>
      <c r="AK32" s="97">
        <f t="shared" si="6"/>
        <v>373901</v>
      </c>
      <c r="AL32" s="97">
        <f t="shared" si="6"/>
        <v>371883</v>
      </c>
      <c r="AM32" s="97">
        <f t="shared" si="6"/>
        <v>382502</v>
      </c>
      <c r="AN32" s="97">
        <f t="shared" si="6"/>
        <v>381754</v>
      </c>
      <c r="AO32" s="97">
        <f t="shared" si="6"/>
        <v>388663</v>
      </c>
      <c r="AP32" s="97">
        <f t="shared" si="6"/>
        <v>399614</v>
      </c>
      <c r="AQ32" s="97">
        <f t="shared" si="6"/>
        <v>392851</v>
      </c>
      <c r="AR32" s="97">
        <f t="shared" si="6"/>
        <v>384813</v>
      </c>
      <c r="AS32" s="97">
        <f t="shared" ref="AS32:BX32" si="7">SUM(AS36:AS141)</f>
        <v>385952</v>
      </c>
      <c r="AT32" s="97">
        <f t="shared" si="7"/>
        <v>372700</v>
      </c>
      <c r="AU32" s="97">
        <f t="shared" si="7"/>
        <v>380096</v>
      </c>
      <c r="AV32" s="97">
        <f t="shared" si="7"/>
        <v>378573</v>
      </c>
      <c r="AW32" s="97">
        <f t="shared" si="7"/>
        <v>367247</v>
      </c>
      <c r="AX32" s="97">
        <f t="shared" si="7"/>
        <v>369196</v>
      </c>
      <c r="AY32" s="97">
        <f t="shared" si="7"/>
        <v>367387</v>
      </c>
      <c r="AZ32" s="97">
        <f t="shared" si="7"/>
        <v>370566</v>
      </c>
      <c r="BA32" s="97">
        <f t="shared" si="7"/>
        <v>371661</v>
      </c>
      <c r="BB32" s="97">
        <f t="shared" si="7"/>
        <v>358524</v>
      </c>
      <c r="BC32" s="97">
        <f t="shared" si="7"/>
        <v>335609</v>
      </c>
      <c r="BD32" s="97">
        <f t="shared" si="7"/>
        <v>329766</v>
      </c>
      <c r="BE32" s="97">
        <f t="shared" si="7"/>
        <v>334708</v>
      </c>
      <c r="BF32" s="97">
        <f t="shared" si="7"/>
        <v>340715</v>
      </c>
      <c r="BG32" s="97">
        <f t="shared" si="7"/>
        <v>345236</v>
      </c>
      <c r="BH32" s="97">
        <f t="shared" si="7"/>
        <v>359601</v>
      </c>
      <c r="BI32" s="97">
        <f t="shared" si="7"/>
        <v>374360</v>
      </c>
      <c r="BJ32" s="97">
        <f t="shared" si="7"/>
        <v>383296</v>
      </c>
      <c r="BK32" s="97">
        <f t="shared" si="7"/>
        <v>374154</v>
      </c>
      <c r="BL32" s="97">
        <f t="shared" si="7"/>
        <v>382152</v>
      </c>
      <c r="BM32" s="97">
        <f t="shared" si="7"/>
        <v>381638</v>
      </c>
      <c r="BN32" s="97">
        <f t="shared" si="7"/>
        <v>388278</v>
      </c>
      <c r="BO32" s="97">
        <f t="shared" si="7"/>
        <v>385096</v>
      </c>
      <c r="BP32" s="97">
        <f t="shared" si="7"/>
        <v>386043</v>
      </c>
      <c r="BQ32" s="97">
        <f t="shared" si="7"/>
        <v>381939</v>
      </c>
      <c r="BR32" s="97">
        <f t="shared" si="7"/>
        <v>372235</v>
      </c>
      <c r="BS32" s="97">
        <f t="shared" si="7"/>
        <v>363185</v>
      </c>
      <c r="BT32" s="97">
        <f t="shared" si="7"/>
        <v>349191</v>
      </c>
      <c r="BU32" s="97">
        <f t="shared" si="7"/>
        <v>333011</v>
      </c>
      <c r="BV32" s="97">
        <f t="shared" si="7"/>
        <v>324227</v>
      </c>
      <c r="BW32" s="97">
        <f t="shared" si="7"/>
        <v>316683</v>
      </c>
      <c r="BX32" s="97">
        <f t="shared" si="7"/>
        <v>303232</v>
      </c>
      <c r="BY32" s="97">
        <f t="shared" ref="BY32:DD32" si="8">SUM(BY36:BY141)</f>
        <v>291336</v>
      </c>
      <c r="BZ32" s="97">
        <f t="shared" si="8"/>
        <v>278378</v>
      </c>
      <c r="CA32" s="97">
        <f t="shared" si="8"/>
        <v>276173</v>
      </c>
      <c r="CB32" s="97">
        <f t="shared" si="8"/>
        <v>271510</v>
      </c>
      <c r="CC32" s="97">
        <f t="shared" si="8"/>
        <v>260801</v>
      </c>
      <c r="CD32" s="97">
        <f t="shared" si="8"/>
        <v>260852</v>
      </c>
      <c r="CE32" s="97">
        <f t="shared" si="8"/>
        <v>263006</v>
      </c>
      <c r="CF32" s="97">
        <f t="shared" si="8"/>
        <v>268821</v>
      </c>
      <c r="CG32" s="97">
        <f t="shared" si="8"/>
        <v>280766</v>
      </c>
      <c r="CH32" s="97">
        <f t="shared" si="8"/>
        <v>302439</v>
      </c>
      <c r="CI32" s="97">
        <f t="shared" si="8"/>
        <v>228895</v>
      </c>
      <c r="CJ32" s="97">
        <f t="shared" si="8"/>
        <v>217830</v>
      </c>
      <c r="CK32" s="97">
        <f t="shared" si="8"/>
        <v>213013</v>
      </c>
      <c r="CL32" s="97">
        <f t="shared" si="8"/>
        <v>192013</v>
      </c>
      <c r="CM32" s="97">
        <f t="shared" si="8"/>
        <v>166567</v>
      </c>
      <c r="CN32" s="97">
        <f t="shared" si="8"/>
        <v>144651</v>
      </c>
      <c r="CO32" s="97">
        <f t="shared" si="8"/>
        <v>146189</v>
      </c>
      <c r="CP32" s="97">
        <f t="shared" si="8"/>
        <v>139908</v>
      </c>
      <c r="CQ32" s="97">
        <f t="shared" si="8"/>
        <v>130442</v>
      </c>
      <c r="CR32" s="97">
        <f t="shared" si="8"/>
        <v>118033</v>
      </c>
      <c r="CS32" s="97">
        <f t="shared" si="8"/>
        <v>105446</v>
      </c>
      <c r="CT32" s="97">
        <f t="shared" si="8"/>
        <v>93860</v>
      </c>
      <c r="CU32" s="97">
        <f t="shared" si="8"/>
        <v>80158</v>
      </c>
      <c r="CV32" s="97">
        <f t="shared" si="8"/>
        <v>69745</v>
      </c>
      <c r="CW32" s="97">
        <f t="shared" si="8"/>
        <v>60874</v>
      </c>
      <c r="CX32" s="97">
        <f t="shared" si="8"/>
        <v>51545</v>
      </c>
      <c r="CY32" s="97">
        <f t="shared" si="8"/>
        <v>169548</v>
      </c>
      <c r="CZ32" s="97">
        <f t="shared" si="8"/>
        <v>293098</v>
      </c>
      <c r="DA32" s="97">
        <f t="shared" si="8"/>
        <v>304098</v>
      </c>
      <c r="DB32" s="97">
        <f t="shared" si="8"/>
        <v>316666</v>
      </c>
      <c r="DC32" s="97">
        <f t="shared" si="8"/>
        <v>326927</v>
      </c>
      <c r="DD32" s="97">
        <f t="shared" si="8"/>
        <v>336364</v>
      </c>
      <c r="DE32" s="97">
        <f t="shared" ref="DE32:EJ32" si="9">SUM(DE36:DE141)</f>
        <v>335535</v>
      </c>
      <c r="DF32" s="97">
        <f t="shared" si="9"/>
        <v>338730</v>
      </c>
      <c r="DG32" s="97">
        <f t="shared" si="9"/>
        <v>345954</v>
      </c>
      <c r="DH32" s="97">
        <f t="shared" si="9"/>
        <v>356419</v>
      </c>
      <c r="DI32" s="97">
        <f t="shared" si="9"/>
        <v>348459</v>
      </c>
      <c r="DJ32" s="97">
        <f t="shared" si="9"/>
        <v>342943</v>
      </c>
      <c r="DK32" s="97">
        <f t="shared" si="9"/>
        <v>337660</v>
      </c>
      <c r="DL32" s="97">
        <f t="shared" si="9"/>
        <v>340266</v>
      </c>
      <c r="DM32" s="97">
        <f t="shared" si="9"/>
        <v>329091</v>
      </c>
      <c r="DN32" s="97">
        <f t="shared" si="9"/>
        <v>323745</v>
      </c>
      <c r="DO32" s="97">
        <f t="shared" si="9"/>
        <v>310632</v>
      </c>
      <c r="DP32" s="97">
        <f t="shared" si="9"/>
        <v>305653</v>
      </c>
      <c r="DQ32" s="97">
        <f t="shared" si="9"/>
        <v>297528</v>
      </c>
      <c r="DR32" s="97">
        <f t="shared" si="9"/>
        <v>293850</v>
      </c>
      <c r="DS32" s="97">
        <f t="shared" si="9"/>
        <v>306756</v>
      </c>
      <c r="DT32" s="97">
        <f t="shared" si="9"/>
        <v>315496</v>
      </c>
      <c r="DU32" s="97">
        <f t="shared" si="9"/>
        <v>328567</v>
      </c>
      <c r="DV32" s="97">
        <f t="shared" si="9"/>
        <v>335796</v>
      </c>
      <c r="DW32" s="97">
        <f t="shared" si="9"/>
        <v>349599</v>
      </c>
      <c r="DX32" s="97">
        <f t="shared" si="9"/>
        <v>351363</v>
      </c>
      <c r="DY32" s="97">
        <f t="shared" si="9"/>
        <v>353228</v>
      </c>
      <c r="DZ32" s="97">
        <f t="shared" si="9"/>
        <v>363407</v>
      </c>
      <c r="EA32" s="97">
        <f t="shared" si="9"/>
        <v>365436</v>
      </c>
      <c r="EB32" s="97">
        <f t="shared" si="9"/>
        <v>379850</v>
      </c>
      <c r="EC32" s="97">
        <f t="shared" si="9"/>
        <v>385156</v>
      </c>
      <c r="ED32" s="97">
        <f t="shared" si="9"/>
        <v>379113</v>
      </c>
      <c r="EE32" s="97">
        <f t="shared" si="9"/>
        <v>379925</v>
      </c>
      <c r="EF32" s="97">
        <f t="shared" si="9"/>
        <v>387224</v>
      </c>
      <c r="EG32" s="97">
        <f t="shared" si="9"/>
        <v>381253</v>
      </c>
      <c r="EH32" s="97">
        <f t="shared" si="9"/>
        <v>380725</v>
      </c>
      <c r="EI32" s="97">
        <f t="shared" si="9"/>
        <v>380382</v>
      </c>
      <c r="EJ32" s="97">
        <f t="shared" si="9"/>
        <v>373787</v>
      </c>
      <c r="EK32" s="97">
        <f t="shared" ref="EK32:FP32" si="10">SUM(EK36:EK141)</f>
        <v>376713</v>
      </c>
      <c r="EL32" s="97">
        <f t="shared" si="10"/>
        <v>376427</v>
      </c>
      <c r="EM32" s="97">
        <f t="shared" si="10"/>
        <v>377931</v>
      </c>
      <c r="EN32" s="97">
        <f t="shared" si="10"/>
        <v>378222</v>
      </c>
      <c r="EO32" s="97">
        <f t="shared" si="10"/>
        <v>361624</v>
      </c>
      <c r="EP32" s="97">
        <f t="shared" si="10"/>
        <v>336647</v>
      </c>
      <c r="EQ32" s="97">
        <f t="shared" si="10"/>
        <v>331442</v>
      </c>
      <c r="ER32" s="97">
        <f t="shared" si="10"/>
        <v>338100</v>
      </c>
      <c r="ES32" s="97">
        <f t="shared" si="10"/>
        <v>344586</v>
      </c>
      <c r="ET32" s="97">
        <f t="shared" si="10"/>
        <v>350995</v>
      </c>
      <c r="EU32" s="97">
        <f t="shared" si="10"/>
        <v>365074</v>
      </c>
      <c r="EV32" s="97">
        <f t="shared" si="10"/>
        <v>380075</v>
      </c>
      <c r="EW32" s="97">
        <f t="shared" si="10"/>
        <v>394701</v>
      </c>
      <c r="EX32" s="97">
        <f t="shared" si="10"/>
        <v>384751</v>
      </c>
      <c r="EY32" s="97">
        <f t="shared" si="10"/>
        <v>393563</v>
      </c>
      <c r="EZ32" s="97">
        <f t="shared" si="10"/>
        <v>392445</v>
      </c>
      <c r="FA32" s="97">
        <f t="shared" si="10"/>
        <v>395838</v>
      </c>
      <c r="FB32" s="97">
        <f t="shared" si="10"/>
        <v>397436</v>
      </c>
      <c r="FC32" s="97">
        <f t="shared" si="10"/>
        <v>398256</v>
      </c>
      <c r="FD32" s="97">
        <f t="shared" si="10"/>
        <v>393381</v>
      </c>
      <c r="FE32" s="97">
        <f t="shared" si="10"/>
        <v>383788</v>
      </c>
      <c r="FF32" s="97">
        <f t="shared" si="10"/>
        <v>373754</v>
      </c>
      <c r="FG32" s="97">
        <f t="shared" si="10"/>
        <v>360010</v>
      </c>
      <c r="FH32" s="97">
        <f t="shared" si="10"/>
        <v>344951</v>
      </c>
      <c r="FI32" s="97">
        <f t="shared" si="10"/>
        <v>336192</v>
      </c>
      <c r="FJ32" s="97">
        <f t="shared" si="10"/>
        <v>328213</v>
      </c>
      <c r="FK32" s="97">
        <f t="shared" si="10"/>
        <v>315661</v>
      </c>
      <c r="FL32" s="97">
        <f t="shared" si="10"/>
        <v>303307</v>
      </c>
      <c r="FM32" s="97">
        <f t="shared" si="10"/>
        <v>292765</v>
      </c>
      <c r="FN32" s="97">
        <f t="shared" si="10"/>
        <v>293735</v>
      </c>
      <c r="FO32" s="97">
        <f t="shared" si="10"/>
        <v>288334</v>
      </c>
      <c r="FP32" s="97">
        <f t="shared" si="10"/>
        <v>280496</v>
      </c>
      <c r="FQ32" s="97">
        <f t="shared" ref="FQ32:GL32" si="11">SUM(FQ36:FQ141)</f>
        <v>281256</v>
      </c>
      <c r="FR32" s="97">
        <f t="shared" si="11"/>
        <v>287053</v>
      </c>
      <c r="FS32" s="97">
        <f t="shared" si="11"/>
        <v>291941</v>
      </c>
      <c r="FT32" s="97">
        <f t="shared" si="11"/>
        <v>307142</v>
      </c>
      <c r="FU32" s="97">
        <f t="shared" si="11"/>
        <v>330413</v>
      </c>
      <c r="FV32" s="97">
        <f t="shared" si="11"/>
        <v>253652</v>
      </c>
      <c r="FW32" s="97">
        <f t="shared" si="11"/>
        <v>244025</v>
      </c>
      <c r="FX32" s="97">
        <f t="shared" si="11"/>
        <v>240429</v>
      </c>
      <c r="FY32" s="97">
        <f t="shared" si="11"/>
        <v>221693</v>
      </c>
      <c r="FZ32" s="97">
        <f t="shared" si="11"/>
        <v>195845</v>
      </c>
      <c r="GA32" s="97">
        <f t="shared" si="11"/>
        <v>173926</v>
      </c>
      <c r="GB32" s="97">
        <f t="shared" si="11"/>
        <v>177589</v>
      </c>
      <c r="GC32" s="97">
        <f t="shared" si="11"/>
        <v>173173</v>
      </c>
      <c r="GD32" s="97">
        <f t="shared" si="11"/>
        <v>164396</v>
      </c>
      <c r="GE32" s="97">
        <f t="shared" si="11"/>
        <v>153030</v>
      </c>
      <c r="GF32" s="97">
        <f t="shared" si="11"/>
        <v>140983</v>
      </c>
      <c r="GG32" s="97">
        <f t="shared" si="11"/>
        <v>129198</v>
      </c>
      <c r="GH32" s="97">
        <f t="shared" si="11"/>
        <v>114852</v>
      </c>
      <c r="GI32" s="97">
        <f t="shared" si="11"/>
        <v>104116</v>
      </c>
      <c r="GJ32" s="97">
        <f t="shared" si="11"/>
        <v>95623</v>
      </c>
      <c r="GK32" s="97">
        <f t="shared" si="11"/>
        <v>85372</v>
      </c>
      <c r="GL32" s="97">
        <f t="shared" si="11"/>
        <v>351519</v>
      </c>
    </row>
    <row r="33" spans="1:194" s="16" customFormat="1" x14ac:dyDescent="0.3">
      <c r="A33" s="50" t="s">
        <v>265</v>
      </c>
      <c r="B33" s="100" t="s">
        <v>15</v>
      </c>
      <c r="C33" s="51" t="s">
        <v>283</v>
      </c>
      <c r="D33" s="53">
        <f t="shared" si="5"/>
        <v>1240703</v>
      </c>
      <c r="E33" s="53">
        <f t="shared" si="5"/>
        <v>1299011</v>
      </c>
      <c r="F33" s="54">
        <f t="shared" ref="F33:F34" si="12">G33+H33</f>
        <v>3169586</v>
      </c>
      <c r="G33" s="54">
        <f t="shared" ref="G33:G34" si="13">SUM(M33:CY33)</f>
        <v>1563524</v>
      </c>
      <c r="H33" s="55">
        <f t="shared" ref="H33:H34" si="14">SUM(CZ33:GL33)</f>
        <v>1606062</v>
      </c>
      <c r="I33" s="55">
        <f t="shared" ref="I33:I34" si="15">SUM(AE33:CY33)</f>
        <v>1240703</v>
      </c>
      <c r="J33" s="55">
        <f>SUM(DR33:GL33)</f>
        <v>1299011</v>
      </c>
      <c r="K33" s="52">
        <f t="shared" ref="K33:K34" si="16">SUM(M33:AD33)</f>
        <v>322821</v>
      </c>
      <c r="L33" s="53">
        <f t="shared" ref="L33:L34" si="17">SUM(CZ33:DQ33)</f>
        <v>307051</v>
      </c>
      <c r="M33" s="54">
        <f>SUM(M143:M149)</f>
        <v>14985</v>
      </c>
      <c r="N33" s="54">
        <f t="shared" ref="N33:BY33" si="18">SUM(N143:N149)</f>
        <v>15891</v>
      </c>
      <c r="O33" s="54">
        <f t="shared" si="18"/>
        <v>16673</v>
      </c>
      <c r="P33" s="54">
        <f t="shared" si="18"/>
        <v>17145</v>
      </c>
      <c r="Q33" s="54">
        <f t="shared" si="18"/>
        <v>17774</v>
      </c>
      <c r="R33" s="54">
        <f t="shared" si="18"/>
        <v>17958</v>
      </c>
      <c r="S33" s="54">
        <f t="shared" si="18"/>
        <v>18215</v>
      </c>
      <c r="T33" s="54">
        <f t="shared" si="18"/>
        <v>18540</v>
      </c>
      <c r="U33" s="54">
        <f t="shared" si="18"/>
        <v>19144</v>
      </c>
      <c r="V33" s="54">
        <f t="shared" si="18"/>
        <v>19574</v>
      </c>
      <c r="W33" s="54">
        <f t="shared" si="18"/>
        <v>19170</v>
      </c>
      <c r="X33" s="54">
        <f t="shared" si="18"/>
        <v>19058</v>
      </c>
      <c r="Y33" s="54">
        <f t="shared" si="18"/>
        <v>19289</v>
      </c>
      <c r="Z33" s="54">
        <f t="shared" si="18"/>
        <v>18644</v>
      </c>
      <c r="AA33" s="54">
        <f t="shared" si="18"/>
        <v>18458</v>
      </c>
      <c r="AB33" s="54">
        <f t="shared" si="18"/>
        <v>17703</v>
      </c>
      <c r="AC33" s="54">
        <f t="shared" si="18"/>
        <v>17348</v>
      </c>
      <c r="AD33" s="54">
        <f t="shared" si="18"/>
        <v>17252</v>
      </c>
      <c r="AE33" s="54">
        <f t="shared" si="18"/>
        <v>17550</v>
      </c>
      <c r="AF33" s="54">
        <f t="shared" si="18"/>
        <v>20052</v>
      </c>
      <c r="AG33" s="54">
        <f t="shared" si="18"/>
        <v>21203</v>
      </c>
      <c r="AH33" s="54">
        <f t="shared" si="18"/>
        <v>21880</v>
      </c>
      <c r="AI33" s="54">
        <f t="shared" si="18"/>
        <v>22005</v>
      </c>
      <c r="AJ33" s="54">
        <f t="shared" si="18"/>
        <v>21851</v>
      </c>
      <c r="AK33" s="54">
        <f t="shared" si="18"/>
        <v>21516</v>
      </c>
      <c r="AL33" s="54">
        <f t="shared" si="18"/>
        <v>20820</v>
      </c>
      <c r="AM33" s="54">
        <f t="shared" si="18"/>
        <v>22057</v>
      </c>
      <c r="AN33" s="54">
        <f t="shared" si="18"/>
        <v>21171</v>
      </c>
      <c r="AO33" s="54">
        <f t="shared" si="18"/>
        <v>21167</v>
      </c>
      <c r="AP33" s="54">
        <f t="shared" si="18"/>
        <v>21662</v>
      </c>
      <c r="AQ33" s="54">
        <f t="shared" si="18"/>
        <v>20866</v>
      </c>
      <c r="AR33" s="54">
        <f t="shared" si="18"/>
        <v>20228</v>
      </c>
      <c r="AS33" s="54">
        <f t="shared" si="18"/>
        <v>19657</v>
      </c>
      <c r="AT33" s="54">
        <f t="shared" si="18"/>
        <v>18889</v>
      </c>
      <c r="AU33" s="54">
        <f t="shared" si="18"/>
        <v>18939</v>
      </c>
      <c r="AV33" s="54">
        <f t="shared" si="18"/>
        <v>18787</v>
      </c>
      <c r="AW33" s="54">
        <f t="shared" si="18"/>
        <v>18131</v>
      </c>
      <c r="AX33" s="54">
        <f t="shared" si="18"/>
        <v>18270</v>
      </c>
      <c r="AY33" s="54">
        <f t="shared" si="18"/>
        <v>17875</v>
      </c>
      <c r="AZ33" s="54">
        <f t="shared" si="18"/>
        <v>18666</v>
      </c>
      <c r="BA33" s="54">
        <f t="shared" si="18"/>
        <v>18649</v>
      </c>
      <c r="BB33" s="54">
        <f t="shared" si="18"/>
        <v>17784</v>
      </c>
      <c r="BC33" s="54">
        <f t="shared" si="18"/>
        <v>16091</v>
      </c>
      <c r="BD33" s="54">
        <f t="shared" si="18"/>
        <v>16484</v>
      </c>
      <c r="BE33" s="54">
        <f t="shared" si="18"/>
        <v>16282</v>
      </c>
      <c r="BF33" s="54">
        <f t="shared" si="18"/>
        <v>17080</v>
      </c>
      <c r="BG33" s="54">
        <f t="shared" si="18"/>
        <v>17496</v>
      </c>
      <c r="BH33" s="54">
        <f t="shared" si="18"/>
        <v>18568</v>
      </c>
      <c r="BI33" s="54">
        <f t="shared" si="18"/>
        <v>20001</v>
      </c>
      <c r="BJ33" s="54">
        <f t="shared" si="18"/>
        <v>20824</v>
      </c>
      <c r="BK33" s="54">
        <f t="shared" si="18"/>
        <v>20186</v>
      </c>
      <c r="BL33" s="54">
        <f t="shared" si="18"/>
        <v>21236</v>
      </c>
      <c r="BM33" s="54">
        <f t="shared" si="18"/>
        <v>20920</v>
      </c>
      <c r="BN33" s="54">
        <f t="shared" si="18"/>
        <v>21585</v>
      </c>
      <c r="BO33" s="54">
        <f t="shared" si="18"/>
        <v>21511</v>
      </c>
      <c r="BP33" s="54">
        <f t="shared" si="18"/>
        <v>22202</v>
      </c>
      <c r="BQ33" s="54">
        <f t="shared" si="18"/>
        <v>22109</v>
      </c>
      <c r="BR33" s="54">
        <f t="shared" si="18"/>
        <v>21528</v>
      </c>
      <c r="BS33" s="54">
        <f t="shared" si="18"/>
        <v>21614</v>
      </c>
      <c r="BT33" s="54">
        <f t="shared" si="18"/>
        <v>20628</v>
      </c>
      <c r="BU33" s="54">
        <f t="shared" si="18"/>
        <v>19962</v>
      </c>
      <c r="BV33" s="54">
        <f t="shared" si="18"/>
        <v>19722</v>
      </c>
      <c r="BW33" s="54">
        <f t="shared" si="18"/>
        <v>19478</v>
      </c>
      <c r="BX33" s="54">
        <f t="shared" si="18"/>
        <v>18902</v>
      </c>
      <c r="BY33" s="54">
        <f t="shared" si="18"/>
        <v>17851</v>
      </c>
      <c r="BZ33" s="54">
        <f t="shared" ref="BZ33:EK33" si="19">SUM(BZ143:BZ149)</f>
        <v>17548</v>
      </c>
      <c r="CA33" s="54">
        <f t="shared" si="19"/>
        <v>17867</v>
      </c>
      <c r="CB33" s="54">
        <f t="shared" si="19"/>
        <v>17759</v>
      </c>
      <c r="CC33" s="54">
        <f t="shared" si="19"/>
        <v>17159</v>
      </c>
      <c r="CD33" s="54">
        <f t="shared" si="19"/>
        <v>16981</v>
      </c>
      <c r="CE33" s="54">
        <f t="shared" si="19"/>
        <v>17568</v>
      </c>
      <c r="CF33" s="54">
        <f t="shared" si="19"/>
        <v>17945</v>
      </c>
      <c r="CG33" s="54">
        <f t="shared" si="19"/>
        <v>18643</v>
      </c>
      <c r="CH33" s="54">
        <f t="shared" si="19"/>
        <v>19405</v>
      </c>
      <c r="CI33" s="54">
        <f t="shared" si="19"/>
        <v>14426</v>
      </c>
      <c r="CJ33" s="54">
        <f t="shared" si="19"/>
        <v>14084</v>
      </c>
      <c r="CK33" s="54">
        <f t="shared" si="19"/>
        <v>13825</v>
      </c>
      <c r="CL33" s="54">
        <f t="shared" si="19"/>
        <v>12699</v>
      </c>
      <c r="CM33" s="54">
        <f t="shared" si="19"/>
        <v>11161</v>
      </c>
      <c r="CN33" s="54">
        <f t="shared" si="19"/>
        <v>9717</v>
      </c>
      <c r="CO33" s="54">
        <f t="shared" si="19"/>
        <v>9472</v>
      </c>
      <c r="CP33" s="54">
        <f t="shared" si="19"/>
        <v>8924</v>
      </c>
      <c r="CQ33" s="54">
        <f t="shared" si="19"/>
        <v>8177</v>
      </c>
      <c r="CR33" s="54">
        <f t="shared" si="19"/>
        <v>7171</v>
      </c>
      <c r="CS33" s="54">
        <f t="shared" si="19"/>
        <v>6540</v>
      </c>
      <c r="CT33" s="54">
        <f t="shared" si="19"/>
        <v>5788</v>
      </c>
      <c r="CU33" s="54">
        <f t="shared" si="19"/>
        <v>4947</v>
      </c>
      <c r="CV33" s="54">
        <f t="shared" si="19"/>
        <v>4365</v>
      </c>
      <c r="CW33" s="54">
        <f t="shared" si="19"/>
        <v>3609</v>
      </c>
      <c r="CX33" s="54">
        <f t="shared" si="19"/>
        <v>3074</v>
      </c>
      <c r="CY33" s="54">
        <f t="shared" si="19"/>
        <v>9914</v>
      </c>
      <c r="CZ33" s="54">
        <f t="shared" si="19"/>
        <v>14416</v>
      </c>
      <c r="DA33" s="54">
        <f t="shared" si="19"/>
        <v>14946</v>
      </c>
      <c r="DB33" s="54">
        <f t="shared" si="19"/>
        <v>15987</v>
      </c>
      <c r="DC33" s="54">
        <f t="shared" si="19"/>
        <v>16423</v>
      </c>
      <c r="DD33" s="54">
        <f t="shared" si="19"/>
        <v>17101</v>
      </c>
      <c r="DE33" s="54">
        <f t="shared" si="19"/>
        <v>17059</v>
      </c>
      <c r="DF33" s="54">
        <f t="shared" si="19"/>
        <v>17171</v>
      </c>
      <c r="DG33" s="54">
        <f t="shared" si="19"/>
        <v>17634</v>
      </c>
      <c r="DH33" s="54">
        <f t="shared" si="19"/>
        <v>18294</v>
      </c>
      <c r="DI33" s="54">
        <f t="shared" si="19"/>
        <v>18589</v>
      </c>
      <c r="DJ33" s="54">
        <f t="shared" si="19"/>
        <v>18344</v>
      </c>
      <c r="DK33" s="54">
        <f t="shared" si="19"/>
        <v>17894</v>
      </c>
      <c r="DL33" s="54">
        <f t="shared" si="19"/>
        <v>18387</v>
      </c>
      <c r="DM33" s="54">
        <f t="shared" si="19"/>
        <v>17684</v>
      </c>
      <c r="DN33" s="54">
        <f t="shared" si="19"/>
        <v>17509</v>
      </c>
      <c r="DO33" s="54">
        <f t="shared" si="19"/>
        <v>17071</v>
      </c>
      <c r="DP33" s="54">
        <f t="shared" si="19"/>
        <v>16514</v>
      </c>
      <c r="DQ33" s="54">
        <f t="shared" si="19"/>
        <v>16028</v>
      </c>
      <c r="DR33" s="54">
        <f t="shared" si="19"/>
        <v>16192</v>
      </c>
      <c r="DS33" s="54">
        <f t="shared" si="19"/>
        <v>18111</v>
      </c>
      <c r="DT33" s="54">
        <f t="shared" si="19"/>
        <v>19333</v>
      </c>
      <c r="DU33" s="54">
        <f t="shared" si="19"/>
        <v>19865</v>
      </c>
      <c r="DV33" s="54">
        <f t="shared" si="19"/>
        <v>19969</v>
      </c>
      <c r="DW33" s="54">
        <f t="shared" si="19"/>
        <v>19811</v>
      </c>
      <c r="DX33" s="54">
        <f t="shared" si="19"/>
        <v>19124</v>
      </c>
      <c r="DY33" s="54">
        <f t="shared" si="19"/>
        <v>18843</v>
      </c>
      <c r="DZ33" s="54">
        <f t="shared" si="19"/>
        <v>20044</v>
      </c>
      <c r="EA33" s="54">
        <f t="shared" si="19"/>
        <v>20380</v>
      </c>
      <c r="EB33" s="54">
        <f t="shared" si="19"/>
        <v>21069</v>
      </c>
      <c r="EC33" s="54">
        <f t="shared" si="19"/>
        <v>20901</v>
      </c>
      <c r="ED33" s="54">
        <f t="shared" si="19"/>
        <v>20024</v>
      </c>
      <c r="EE33" s="54">
        <f t="shared" si="19"/>
        <v>20148</v>
      </c>
      <c r="EF33" s="54">
        <f t="shared" si="19"/>
        <v>19751</v>
      </c>
      <c r="EG33" s="54">
        <f t="shared" si="19"/>
        <v>19217</v>
      </c>
      <c r="EH33" s="54">
        <f t="shared" si="19"/>
        <v>18953</v>
      </c>
      <c r="EI33" s="54">
        <f t="shared" si="19"/>
        <v>19294</v>
      </c>
      <c r="EJ33" s="54">
        <f t="shared" si="19"/>
        <v>18336</v>
      </c>
      <c r="EK33" s="54">
        <f t="shared" si="19"/>
        <v>18733</v>
      </c>
      <c r="EL33" s="54">
        <f t="shared" ref="EL33:GL33" si="20">SUM(EL143:EL149)</f>
        <v>18580</v>
      </c>
      <c r="EM33" s="54">
        <f t="shared" si="20"/>
        <v>19201</v>
      </c>
      <c r="EN33" s="54">
        <f t="shared" si="20"/>
        <v>19057</v>
      </c>
      <c r="EO33" s="54">
        <f t="shared" si="20"/>
        <v>17873</v>
      </c>
      <c r="EP33" s="54">
        <f t="shared" si="20"/>
        <v>16943</v>
      </c>
      <c r="EQ33" s="54">
        <f t="shared" si="20"/>
        <v>16670</v>
      </c>
      <c r="ER33" s="54">
        <f t="shared" si="20"/>
        <v>17097</v>
      </c>
      <c r="ES33" s="54">
        <f t="shared" si="20"/>
        <v>17588</v>
      </c>
      <c r="ET33" s="54">
        <f t="shared" si="20"/>
        <v>18334</v>
      </c>
      <c r="EU33" s="54">
        <f t="shared" si="20"/>
        <v>19572</v>
      </c>
      <c r="EV33" s="54">
        <f t="shared" si="20"/>
        <v>20819</v>
      </c>
      <c r="EW33" s="54">
        <f t="shared" si="20"/>
        <v>22183</v>
      </c>
      <c r="EX33" s="54">
        <f t="shared" si="20"/>
        <v>21485</v>
      </c>
      <c r="EY33" s="54">
        <f t="shared" si="20"/>
        <v>22395</v>
      </c>
      <c r="EZ33" s="54">
        <f t="shared" si="20"/>
        <v>22218</v>
      </c>
      <c r="FA33" s="54">
        <f t="shared" si="20"/>
        <v>22660</v>
      </c>
      <c r="FB33" s="54">
        <f t="shared" si="20"/>
        <v>22774</v>
      </c>
      <c r="FC33" s="54">
        <f t="shared" si="20"/>
        <v>23461</v>
      </c>
      <c r="FD33" s="54">
        <f t="shared" si="20"/>
        <v>23451</v>
      </c>
      <c r="FE33" s="54">
        <f t="shared" si="20"/>
        <v>22791</v>
      </c>
      <c r="FF33" s="54">
        <f t="shared" si="20"/>
        <v>22462</v>
      </c>
      <c r="FG33" s="54">
        <f t="shared" si="20"/>
        <v>21976</v>
      </c>
      <c r="FH33" s="54">
        <f t="shared" si="20"/>
        <v>21175</v>
      </c>
      <c r="FI33" s="54">
        <f t="shared" si="20"/>
        <v>20867</v>
      </c>
      <c r="FJ33" s="54">
        <f t="shared" si="20"/>
        <v>20542</v>
      </c>
      <c r="FK33" s="54">
        <f t="shared" si="20"/>
        <v>19725</v>
      </c>
      <c r="FL33" s="54">
        <f t="shared" si="20"/>
        <v>19192</v>
      </c>
      <c r="FM33" s="54">
        <f t="shared" si="20"/>
        <v>18415</v>
      </c>
      <c r="FN33" s="54">
        <f t="shared" si="20"/>
        <v>18993</v>
      </c>
      <c r="FO33" s="54">
        <f t="shared" si="20"/>
        <v>18762</v>
      </c>
      <c r="FP33" s="54">
        <f t="shared" si="20"/>
        <v>18115</v>
      </c>
      <c r="FQ33" s="54">
        <f t="shared" si="20"/>
        <v>18356</v>
      </c>
      <c r="FR33" s="54">
        <f t="shared" si="20"/>
        <v>18517</v>
      </c>
      <c r="FS33" s="54">
        <f t="shared" si="20"/>
        <v>18818</v>
      </c>
      <c r="FT33" s="54">
        <f t="shared" si="20"/>
        <v>19771</v>
      </c>
      <c r="FU33" s="54">
        <f t="shared" si="20"/>
        <v>20810</v>
      </c>
      <c r="FV33" s="54">
        <f t="shared" si="20"/>
        <v>15983</v>
      </c>
      <c r="FW33" s="54">
        <f t="shared" si="20"/>
        <v>15564</v>
      </c>
      <c r="FX33" s="54">
        <f t="shared" si="20"/>
        <v>15202</v>
      </c>
      <c r="FY33" s="54">
        <f t="shared" si="20"/>
        <v>14144</v>
      </c>
      <c r="FZ33" s="54">
        <f t="shared" si="20"/>
        <v>12972</v>
      </c>
      <c r="GA33" s="54">
        <f t="shared" si="20"/>
        <v>11655</v>
      </c>
      <c r="GB33" s="54">
        <f t="shared" si="20"/>
        <v>11099</v>
      </c>
      <c r="GC33" s="54">
        <f t="shared" si="20"/>
        <v>10716</v>
      </c>
      <c r="GD33" s="54">
        <f t="shared" si="20"/>
        <v>10208</v>
      </c>
      <c r="GE33" s="54">
        <f t="shared" si="20"/>
        <v>9475</v>
      </c>
      <c r="GF33" s="54">
        <f t="shared" si="20"/>
        <v>8784</v>
      </c>
      <c r="GG33" s="54">
        <f t="shared" si="20"/>
        <v>7896</v>
      </c>
      <c r="GH33" s="54">
        <f t="shared" si="20"/>
        <v>7261</v>
      </c>
      <c r="GI33" s="54">
        <f t="shared" si="20"/>
        <v>6529</v>
      </c>
      <c r="GJ33" s="54">
        <f t="shared" si="20"/>
        <v>5820</v>
      </c>
      <c r="GK33" s="54">
        <f t="shared" si="20"/>
        <v>5111</v>
      </c>
      <c r="GL33" s="54">
        <f t="shared" si="20"/>
        <v>20846</v>
      </c>
    </row>
    <row r="34" spans="1:194" s="16" customFormat="1" x14ac:dyDescent="0.3">
      <c r="A34" s="56" t="s">
        <v>265</v>
      </c>
      <c r="B34" s="101" t="s">
        <v>9</v>
      </c>
      <c r="C34" s="57" t="s">
        <v>284</v>
      </c>
      <c r="D34" s="59">
        <f t="shared" si="5"/>
        <v>707833</v>
      </c>
      <c r="E34" s="59">
        <f t="shared" si="5"/>
        <v>746569</v>
      </c>
      <c r="F34" s="60">
        <f t="shared" si="12"/>
        <v>1895510</v>
      </c>
      <c r="G34" s="60">
        <f t="shared" si="13"/>
        <v>934155</v>
      </c>
      <c r="H34" s="61">
        <f t="shared" si="14"/>
        <v>961355</v>
      </c>
      <c r="I34" s="61">
        <f t="shared" si="15"/>
        <v>707833</v>
      </c>
      <c r="J34" s="61">
        <f t="shared" ref="J34" si="21">SUM(DR34:GL34)</f>
        <v>746569</v>
      </c>
      <c r="K34" s="58">
        <f t="shared" si="16"/>
        <v>226322</v>
      </c>
      <c r="L34" s="59">
        <f t="shared" si="17"/>
        <v>214786</v>
      </c>
      <c r="M34" s="60">
        <f>SUM(M151:M155)</f>
        <v>11354</v>
      </c>
      <c r="N34" s="60">
        <f t="shared" ref="N34:BY34" si="22">SUM(N151:N155)</f>
        <v>11754</v>
      </c>
      <c r="O34" s="60">
        <f t="shared" si="22"/>
        <v>12036</v>
      </c>
      <c r="P34" s="60">
        <f t="shared" si="22"/>
        <v>12480</v>
      </c>
      <c r="Q34" s="60">
        <f t="shared" si="22"/>
        <v>13045</v>
      </c>
      <c r="R34" s="60">
        <f t="shared" si="22"/>
        <v>12790</v>
      </c>
      <c r="S34" s="60">
        <f t="shared" si="22"/>
        <v>12816</v>
      </c>
      <c r="T34" s="60">
        <f t="shared" si="22"/>
        <v>12931</v>
      </c>
      <c r="U34" s="60">
        <f t="shared" si="22"/>
        <v>13511</v>
      </c>
      <c r="V34" s="60">
        <f t="shared" si="22"/>
        <v>13271</v>
      </c>
      <c r="W34" s="60">
        <f t="shared" si="22"/>
        <v>13178</v>
      </c>
      <c r="X34" s="60">
        <f t="shared" si="22"/>
        <v>13435</v>
      </c>
      <c r="Y34" s="60">
        <f t="shared" si="22"/>
        <v>13426</v>
      </c>
      <c r="Z34" s="60">
        <f t="shared" si="22"/>
        <v>12869</v>
      </c>
      <c r="AA34" s="60">
        <f t="shared" si="22"/>
        <v>12239</v>
      </c>
      <c r="AB34" s="60">
        <f t="shared" si="22"/>
        <v>11951</v>
      </c>
      <c r="AC34" s="60">
        <f t="shared" si="22"/>
        <v>11819</v>
      </c>
      <c r="AD34" s="60">
        <f t="shared" si="22"/>
        <v>11417</v>
      </c>
      <c r="AE34" s="60">
        <f t="shared" si="22"/>
        <v>11420</v>
      </c>
      <c r="AF34" s="60">
        <f t="shared" si="22"/>
        <v>11097</v>
      </c>
      <c r="AG34" s="60">
        <f t="shared" si="22"/>
        <v>11588</v>
      </c>
      <c r="AH34" s="60">
        <f t="shared" si="22"/>
        <v>11795</v>
      </c>
      <c r="AI34" s="60">
        <f t="shared" si="22"/>
        <v>11749</v>
      </c>
      <c r="AJ34" s="60">
        <f t="shared" si="22"/>
        <v>11678</v>
      </c>
      <c r="AK34" s="60">
        <f t="shared" si="22"/>
        <v>11764</v>
      </c>
      <c r="AL34" s="60">
        <f t="shared" si="22"/>
        <v>11782</v>
      </c>
      <c r="AM34" s="60">
        <f t="shared" si="22"/>
        <v>11862</v>
      </c>
      <c r="AN34" s="60">
        <f t="shared" si="22"/>
        <v>11796</v>
      </c>
      <c r="AO34" s="60">
        <f t="shared" si="22"/>
        <v>12409</v>
      </c>
      <c r="AP34" s="60">
        <f t="shared" si="22"/>
        <v>12528</v>
      </c>
      <c r="AQ34" s="60">
        <f t="shared" si="22"/>
        <v>12541</v>
      </c>
      <c r="AR34" s="60">
        <f t="shared" si="22"/>
        <v>12501</v>
      </c>
      <c r="AS34" s="60">
        <f t="shared" si="22"/>
        <v>12559</v>
      </c>
      <c r="AT34" s="60">
        <f t="shared" si="22"/>
        <v>12669</v>
      </c>
      <c r="AU34" s="60">
        <f t="shared" si="22"/>
        <v>12613</v>
      </c>
      <c r="AV34" s="60">
        <f t="shared" si="22"/>
        <v>12436</v>
      </c>
      <c r="AW34" s="60">
        <f t="shared" si="22"/>
        <v>12207</v>
      </c>
      <c r="AX34" s="60">
        <f t="shared" si="22"/>
        <v>11994</v>
      </c>
      <c r="AY34" s="60">
        <f t="shared" si="22"/>
        <v>11891</v>
      </c>
      <c r="AZ34" s="60">
        <f t="shared" si="22"/>
        <v>12230</v>
      </c>
      <c r="BA34" s="60">
        <f t="shared" si="22"/>
        <v>12149</v>
      </c>
      <c r="BB34" s="60">
        <f t="shared" si="22"/>
        <v>11465</v>
      </c>
      <c r="BC34" s="60">
        <f t="shared" si="22"/>
        <v>11121</v>
      </c>
      <c r="BD34" s="60">
        <f t="shared" si="22"/>
        <v>11070</v>
      </c>
      <c r="BE34" s="60">
        <f t="shared" si="22"/>
        <v>11122</v>
      </c>
      <c r="BF34" s="60">
        <f t="shared" si="22"/>
        <v>11330</v>
      </c>
      <c r="BG34" s="60">
        <f t="shared" si="22"/>
        <v>11591</v>
      </c>
      <c r="BH34" s="60">
        <f t="shared" si="22"/>
        <v>12124</v>
      </c>
      <c r="BI34" s="60">
        <f t="shared" si="22"/>
        <v>12362</v>
      </c>
      <c r="BJ34" s="60">
        <f t="shared" si="22"/>
        <v>12437</v>
      </c>
      <c r="BK34" s="60">
        <f t="shared" si="22"/>
        <v>12511</v>
      </c>
      <c r="BL34" s="60">
        <f t="shared" si="22"/>
        <v>12609</v>
      </c>
      <c r="BM34" s="60">
        <f t="shared" si="22"/>
        <v>12978</v>
      </c>
      <c r="BN34" s="60">
        <f t="shared" si="22"/>
        <v>12777</v>
      </c>
      <c r="BO34" s="60">
        <f t="shared" si="22"/>
        <v>12911</v>
      </c>
      <c r="BP34" s="60">
        <f t="shared" si="22"/>
        <v>13022</v>
      </c>
      <c r="BQ34" s="60">
        <f t="shared" si="22"/>
        <v>12821</v>
      </c>
      <c r="BR34" s="60">
        <f t="shared" si="22"/>
        <v>12686</v>
      </c>
      <c r="BS34" s="60">
        <f t="shared" si="22"/>
        <v>12114</v>
      </c>
      <c r="BT34" s="60">
        <f t="shared" si="22"/>
        <v>11952</v>
      </c>
      <c r="BU34" s="60">
        <f t="shared" si="22"/>
        <v>11337</v>
      </c>
      <c r="BV34" s="60">
        <f t="shared" si="22"/>
        <v>11036</v>
      </c>
      <c r="BW34" s="60">
        <f t="shared" si="22"/>
        <v>10817</v>
      </c>
      <c r="BX34" s="60">
        <f t="shared" si="22"/>
        <v>10310</v>
      </c>
      <c r="BY34" s="60">
        <f t="shared" si="22"/>
        <v>9921</v>
      </c>
      <c r="BZ34" s="60">
        <f t="shared" ref="BZ34:EK34" si="23">SUM(BZ151:BZ155)</f>
        <v>9515</v>
      </c>
      <c r="CA34" s="60">
        <f t="shared" si="23"/>
        <v>9380</v>
      </c>
      <c r="CB34" s="60">
        <f t="shared" si="23"/>
        <v>8933</v>
      </c>
      <c r="CC34" s="60">
        <f t="shared" si="23"/>
        <v>8556</v>
      </c>
      <c r="CD34" s="60">
        <f t="shared" si="23"/>
        <v>8478</v>
      </c>
      <c r="CE34" s="60">
        <f t="shared" si="23"/>
        <v>8300</v>
      </c>
      <c r="CF34" s="60">
        <f t="shared" si="23"/>
        <v>8114</v>
      </c>
      <c r="CG34" s="60">
        <f t="shared" si="23"/>
        <v>7896</v>
      </c>
      <c r="CH34" s="60">
        <f t="shared" si="23"/>
        <v>7694</v>
      </c>
      <c r="CI34" s="60">
        <f t="shared" si="23"/>
        <v>7036</v>
      </c>
      <c r="CJ34" s="60">
        <f t="shared" si="23"/>
        <v>6851</v>
      </c>
      <c r="CK34" s="60">
        <f t="shared" si="23"/>
        <v>6637</v>
      </c>
      <c r="CL34" s="60">
        <f t="shared" si="23"/>
        <v>6160</v>
      </c>
      <c r="CM34" s="60">
        <f t="shared" si="23"/>
        <v>5444</v>
      </c>
      <c r="CN34" s="60">
        <f t="shared" si="23"/>
        <v>4630</v>
      </c>
      <c r="CO34" s="60">
        <f t="shared" si="23"/>
        <v>4308</v>
      </c>
      <c r="CP34" s="60">
        <f t="shared" si="23"/>
        <v>4200</v>
      </c>
      <c r="CQ34" s="60">
        <f t="shared" si="23"/>
        <v>3747</v>
      </c>
      <c r="CR34" s="60">
        <f t="shared" si="23"/>
        <v>3421</v>
      </c>
      <c r="CS34" s="60">
        <f t="shared" si="23"/>
        <v>2935</v>
      </c>
      <c r="CT34" s="60">
        <f t="shared" si="23"/>
        <v>2614</v>
      </c>
      <c r="CU34" s="60">
        <f t="shared" si="23"/>
        <v>2218</v>
      </c>
      <c r="CV34" s="60">
        <f t="shared" si="23"/>
        <v>1986</v>
      </c>
      <c r="CW34" s="60">
        <f t="shared" si="23"/>
        <v>1626</v>
      </c>
      <c r="CX34" s="60">
        <f t="shared" si="23"/>
        <v>1376</v>
      </c>
      <c r="CY34" s="60">
        <f t="shared" si="23"/>
        <v>4096</v>
      </c>
      <c r="CZ34" s="60">
        <f t="shared" si="23"/>
        <v>10594</v>
      </c>
      <c r="DA34" s="60">
        <f t="shared" si="23"/>
        <v>11090</v>
      </c>
      <c r="DB34" s="60">
        <f t="shared" si="23"/>
        <v>11487</v>
      </c>
      <c r="DC34" s="60">
        <f t="shared" si="23"/>
        <v>11808</v>
      </c>
      <c r="DD34" s="60">
        <f t="shared" si="23"/>
        <v>12088</v>
      </c>
      <c r="DE34" s="60">
        <f t="shared" si="23"/>
        <v>12167</v>
      </c>
      <c r="DF34" s="60">
        <f t="shared" si="23"/>
        <v>12199</v>
      </c>
      <c r="DG34" s="60">
        <f t="shared" si="23"/>
        <v>12484</v>
      </c>
      <c r="DH34" s="60">
        <f t="shared" si="23"/>
        <v>12837</v>
      </c>
      <c r="DI34" s="60">
        <f t="shared" si="23"/>
        <v>12868</v>
      </c>
      <c r="DJ34" s="60">
        <f t="shared" si="23"/>
        <v>12663</v>
      </c>
      <c r="DK34" s="60">
        <f t="shared" si="23"/>
        <v>12726</v>
      </c>
      <c r="DL34" s="60">
        <f t="shared" si="23"/>
        <v>12791</v>
      </c>
      <c r="DM34" s="60">
        <f t="shared" si="23"/>
        <v>12093</v>
      </c>
      <c r="DN34" s="60">
        <f t="shared" si="23"/>
        <v>11597</v>
      </c>
      <c r="DO34" s="60">
        <f t="shared" si="23"/>
        <v>11238</v>
      </c>
      <c r="DP34" s="60">
        <f t="shared" si="23"/>
        <v>11099</v>
      </c>
      <c r="DQ34" s="60">
        <f t="shared" si="23"/>
        <v>10957</v>
      </c>
      <c r="DR34" s="60">
        <f t="shared" si="23"/>
        <v>10916</v>
      </c>
      <c r="DS34" s="60">
        <f t="shared" si="23"/>
        <v>9954</v>
      </c>
      <c r="DT34" s="60">
        <f t="shared" si="23"/>
        <v>10004</v>
      </c>
      <c r="DU34" s="60">
        <f t="shared" si="23"/>
        <v>10830</v>
      </c>
      <c r="DV34" s="60">
        <f t="shared" si="23"/>
        <v>10751</v>
      </c>
      <c r="DW34" s="60">
        <f t="shared" si="23"/>
        <v>11162</v>
      </c>
      <c r="DX34" s="60">
        <f t="shared" si="23"/>
        <v>11003</v>
      </c>
      <c r="DY34" s="60">
        <f t="shared" si="23"/>
        <v>11076</v>
      </c>
      <c r="DZ34" s="60">
        <f t="shared" si="23"/>
        <v>11590</v>
      </c>
      <c r="EA34" s="60">
        <f t="shared" si="23"/>
        <v>11739</v>
      </c>
      <c r="EB34" s="60">
        <f t="shared" si="23"/>
        <v>12390</v>
      </c>
      <c r="EC34" s="60">
        <f t="shared" si="23"/>
        <v>12647</v>
      </c>
      <c r="ED34" s="60">
        <f t="shared" si="23"/>
        <v>12524</v>
      </c>
      <c r="EE34" s="60">
        <f t="shared" si="23"/>
        <v>12534</v>
      </c>
      <c r="EF34" s="60">
        <f t="shared" si="23"/>
        <v>12764</v>
      </c>
      <c r="EG34" s="60">
        <f t="shared" si="23"/>
        <v>12879</v>
      </c>
      <c r="EH34" s="60">
        <f t="shared" si="23"/>
        <v>12998</v>
      </c>
      <c r="EI34" s="60">
        <f t="shared" si="23"/>
        <v>12743</v>
      </c>
      <c r="EJ34" s="60">
        <f t="shared" si="23"/>
        <v>12735</v>
      </c>
      <c r="EK34" s="60">
        <f t="shared" si="23"/>
        <v>12633</v>
      </c>
      <c r="EL34" s="60">
        <f t="shared" ref="EL34:GL34" si="24">SUM(EL151:EL155)</f>
        <v>12612</v>
      </c>
      <c r="EM34" s="60">
        <f t="shared" si="24"/>
        <v>12871</v>
      </c>
      <c r="EN34" s="60">
        <f t="shared" si="24"/>
        <v>12917</v>
      </c>
      <c r="EO34" s="60">
        <f t="shared" si="24"/>
        <v>12637</v>
      </c>
      <c r="EP34" s="60">
        <f t="shared" si="24"/>
        <v>11897</v>
      </c>
      <c r="EQ34" s="60">
        <f t="shared" si="24"/>
        <v>11796</v>
      </c>
      <c r="ER34" s="60">
        <f t="shared" si="24"/>
        <v>11770</v>
      </c>
      <c r="ES34" s="60">
        <f t="shared" si="24"/>
        <v>11947</v>
      </c>
      <c r="ET34" s="60">
        <f t="shared" si="24"/>
        <v>12307</v>
      </c>
      <c r="EU34" s="60">
        <f t="shared" si="24"/>
        <v>12736</v>
      </c>
      <c r="EV34" s="60">
        <f t="shared" si="24"/>
        <v>12850</v>
      </c>
      <c r="EW34" s="60">
        <f t="shared" si="24"/>
        <v>13255</v>
      </c>
      <c r="EX34" s="60">
        <f t="shared" si="24"/>
        <v>13216</v>
      </c>
      <c r="EY34" s="60">
        <f t="shared" si="24"/>
        <v>13357</v>
      </c>
      <c r="EZ34" s="60">
        <f t="shared" si="24"/>
        <v>13446</v>
      </c>
      <c r="FA34" s="60">
        <f t="shared" si="24"/>
        <v>13444</v>
      </c>
      <c r="FB34" s="60">
        <f t="shared" si="24"/>
        <v>13334</v>
      </c>
      <c r="FC34" s="60">
        <f t="shared" si="24"/>
        <v>13647</v>
      </c>
      <c r="FD34" s="60">
        <f t="shared" si="24"/>
        <v>13329</v>
      </c>
      <c r="FE34" s="60">
        <f t="shared" si="24"/>
        <v>12795</v>
      </c>
      <c r="FF34" s="60">
        <f t="shared" si="24"/>
        <v>12722</v>
      </c>
      <c r="FG34" s="60">
        <f t="shared" si="24"/>
        <v>12415</v>
      </c>
      <c r="FH34" s="60">
        <f t="shared" si="24"/>
        <v>11909</v>
      </c>
      <c r="FI34" s="60">
        <f t="shared" si="24"/>
        <v>11456</v>
      </c>
      <c r="FJ34" s="60">
        <f t="shared" si="24"/>
        <v>11248</v>
      </c>
      <c r="FK34" s="60">
        <f t="shared" si="24"/>
        <v>10789</v>
      </c>
      <c r="FL34" s="60">
        <f t="shared" si="24"/>
        <v>10197</v>
      </c>
      <c r="FM34" s="60">
        <f t="shared" si="24"/>
        <v>9571</v>
      </c>
      <c r="FN34" s="60">
        <f t="shared" si="24"/>
        <v>9332</v>
      </c>
      <c r="FO34" s="60">
        <f t="shared" si="24"/>
        <v>9278</v>
      </c>
      <c r="FP34" s="60">
        <f t="shared" si="24"/>
        <v>8849</v>
      </c>
      <c r="FQ34" s="60">
        <f t="shared" si="24"/>
        <v>8801</v>
      </c>
      <c r="FR34" s="60">
        <f t="shared" si="24"/>
        <v>8831</v>
      </c>
      <c r="FS34" s="60">
        <f t="shared" si="24"/>
        <v>8733</v>
      </c>
      <c r="FT34" s="60">
        <f t="shared" si="24"/>
        <v>8720</v>
      </c>
      <c r="FU34" s="60">
        <f t="shared" si="24"/>
        <v>8740</v>
      </c>
      <c r="FV34" s="60">
        <f t="shared" si="24"/>
        <v>7998</v>
      </c>
      <c r="FW34" s="60">
        <f t="shared" si="24"/>
        <v>7812</v>
      </c>
      <c r="FX34" s="60">
        <f t="shared" si="24"/>
        <v>7581</v>
      </c>
      <c r="FY34" s="60">
        <f t="shared" si="24"/>
        <v>7251</v>
      </c>
      <c r="FZ34" s="60">
        <f t="shared" si="24"/>
        <v>6414</v>
      </c>
      <c r="GA34" s="60">
        <f t="shared" si="24"/>
        <v>5754</v>
      </c>
      <c r="GB34" s="60">
        <f t="shared" si="24"/>
        <v>5411</v>
      </c>
      <c r="GC34" s="60">
        <f t="shared" si="24"/>
        <v>5350</v>
      </c>
      <c r="GD34" s="60">
        <f t="shared" si="24"/>
        <v>4873</v>
      </c>
      <c r="GE34" s="60">
        <f t="shared" si="24"/>
        <v>4684</v>
      </c>
      <c r="GF34" s="60">
        <f t="shared" si="24"/>
        <v>4243</v>
      </c>
      <c r="GG34" s="60">
        <f t="shared" si="24"/>
        <v>3894</v>
      </c>
      <c r="GH34" s="60">
        <f t="shared" si="24"/>
        <v>3406</v>
      </c>
      <c r="GI34" s="60">
        <f t="shared" si="24"/>
        <v>3220</v>
      </c>
      <c r="GJ34" s="60">
        <f t="shared" si="24"/>
        <v>2801</v>
      </c>
      <c r="GK34" s="60">
        <f t="shared" si="24"/>
        <v>2420</v>
      </c>
      <c r="GL34" s="60">
        <f t="shared" si="24"/>
        <v>9831</v>
      </c>
    </row>
    <row r="35" spans="1:194" s="2" customFormat="1" x14ac:dyDescent="0.3">
      <c r="A35" s="62"/>
      <c r="B35" s="136"/>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3">
      <c r="A36" s="111" t="s">
        <v>276</v>
      </c>
      <c r="B36" s="267" t="s">
        <v>522</v>
      </c>
      <c r="C36" s="92" t="str">
        <f t="shared" ref="C36:C99" si="25">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2">
        <v>1408</v>
      </c>
      <c r="N36" s="112">
        <v>1318</v>
      </c>
      <c r="O36" s="112">
        <v>1485</v>
      </c>
      <c r="P36" s="112">
        <v>1516</v>
      </c>
      <c r="Q36" s="112">
        <v>1420</v>
      </c>
      <c r="R36" s="112">
        <v>1508</v>
      </c>
      <c r="S36" s="112">
        <v>1444</v>
      </c>
      <c r="T36" s="112">
        <v>1579</v>
      </c>
      <c r="U36" s="112">
        <v>1566</v>
      </c>
      <c r="V36" s="112">
        <v>1608</v>
      </c>
      <c r="W36" s="112">
        <v>1539</v>
      </c>
      <c r="X36" s="112">
        <v>1458</v>
      </c>
      <c r="Y36" s="112">
        <v>1529</v>
      </c>
      <c r="Z36" s="112">
        <v>1525</v>
      </c>
      <c r="AA36" s="112">
        <v>1458</v>
      </c>
      <c r="AB36" s="112">
        <v>1386</v>
      </c>
      <c r="AC36" s="112">
        <v>1423</v>
      </c>
      <c r="AD36" s="112">
        <v>1293</v>
      </c>
      <c r="AE36" s="112">
        <v>1248</v>
      </c>
      <c r="AF36" s="112">
        <v>1082</v>
      </c>
      <c r="AG36" s="112">
        <v>1107</v>
      </c>
      <c r="AH36" s="112">
        <v>1226</v>
      </c>
      <c r="AI36" s="112">
        <v>1267</v>
      </c>
      <c r="AJ36" s="112">
        <v>1402</v>
      </c>
      <c r="AK36" s="112">
        <v>1535</v>
      </c>
      <c r="AL36" s="112">
        <v>1515</v>
      </c>
      <c r="AM36" s="112">
        <v>1572</v>
      </c>
      <c r="AN36" s="112">
        <v>1631</v>
      </c>
      <c r="AO36" s="112">
        <v>1642</v>
      </c>
      <c r="AP36" s="112">
        <v>1720</v>
      </c>
      <c r="AQ36" s="112">
        <v>1505</v>
      </c>
      <c r="AR36" s="112">
        <v>1595</v>
      </c>
      <c r="AS36" s="112">
        <v>1639</v>
      </c>
      <c r="AT36" s="112">
        <v>1534</v>
      </c>
      <c r="AU36" s="112">
        <v>1570</v>
      </c>
      <c r="AV36" s="112">
        <v>1600</v>
      </c>
      <c r="AW36" s="112">
        <v>1581</v>
      </c>
      <c r="AX36" s="112">
        <v>1535</v>
      </c>
      <c r="AY36" s="112">
        <v>1602</v>
      </c>
      <c r="AZ36" s="112">
        <v>1515</v>
      </c>
      <c r="BA36" s="112">
        <v>1506</v>
      </c>
      <c r="BB36" s="112">
        <v>1354</v>
      </c>
      <c r="BC36" s="112">
        <v>1268</v>
      </c>
      <c r="BD36" s="112">
        <v>1203</v>
      </c>
      <c r="BE36" s="112">
        <v>1290</v>
      </c>
      <c r="BF36" s="112">
        <v>1420</v>
      </c>
      <c r="BG36" s="112">
        <v>1436</v>
      </c>
      <c r="BH36" s="112">
        <v>1621</v>
      </c>
      <c r="BI36" s="112">
        <v>1600</v>
      </c>
      <c r="BJ36" s="112">
        <v>1880</v>
      </c>
      <c r="BK36" s="112">
        <v>1762</v>
      </c>
      <c r="BL36" s="112">
        <v>1902</v>
      </c>
      <c r="BM36" s="112">
        <v>1928</v>
      </c>
      <c r="BN36" s="112">
        <v>1900</v>
      </c>
      <c r="BO36" s="112">
        <v>1844</v>
      </c>
      <c r="BP36" s="112">
        <v>1882</v>
      </c>
      <c r="BQ36" s="112">
        <v>1824</v>
      </c>
      <c r="BR36" s="112">
        <v>1718</v>
      </c>
      <c r="BS36" s="112">
        <v>1733</v>
      </c>
      <c r="BT36" s="112">
        <v>1713</v>
      </c>
      <c r="BU36" s="112">
        <v>1613</v>
      </c>
      <c r="BV36" s="112">
        <v>1675</v>
      </c>
      <c r="BW36" s="112">
        <v>1569</v>
      </c>
      <c r="BX36" s="112">
        <v>1534</v>
      </c>
      <c r="BY36" s="112">
        <v>1467</v>
      </c>
      <c r="BZ36" s="112">
        <v>1350</v>
      </c>
      <c r="CA36" s="112">
        <v>1420</v>
      </c>
      <c r="CB36" s="112">
        <v>1362</v>
      </c>
      <c r="CC36" s="112">
        <v>1291</v>
      </c>
      <c r="CD36" s="112">
        <v>1327</v>
      </c>
      <c r="CE36" s="112">
        <v>1287</v>
      </c>
      <c r="CF36" s="112">
        <v>1329</v>
      </c>
      <c r="CG36" s="112">
        <v>1346</v>
      </c>
      <c r="CH36" s="112">
        <v>1425</v>
      </c>
      <c r="CI36" s="112">
        <v>1131</v>
      </c>
      <c r="CJ36" s="112">
        <v>1065</v>
      </c>
      <c r="CK36" s="112">
        <v>1045</v>
      </c>
      <c r="CL36" s="112">
        <v>950</v>
      </c>
      <c r="CM36" s="112">
        <v>764</v>
      </c>
      <c r="CN36" s="112">
        <v>732</v>
      </c>
      <c r="CO36" s="112">
        <v>644</v>
      </c>
      <c r="CP36" s="112">
        <v>602</v>
      </c>
      <c r="CQ36" s="112">
        <v>614</v>
      </c>
      <c r="CR36" s="112">
        <v>493</v>
      </c>
      <c r="CS36" s="112">
        <v>447</v>
      </c>
      <c r="CT36" s="112">
        <v>408</v>
      </c>
      <c r="CU36" s="112">
        <v>343</v>
      </c>
      <c r="CV36" s="112">
        <v>303</v>
      </c>
      <c r="CW36" s="112">
        <v>203</v>
      </c>
      <c r="CX36" s="112">
        <v>198</v>
      </c>
      <c r="CY36" s="112">
        <v>602</v>
      </c>
      <c r="CZ36" s="113">
        <v>1239</v>
      </c>
      <c r="DA36" s="113">
        <v>1328</v>
      </c>
      <c r="DB36" s="113">
        <v>1335</v>
      </c>
      <c r="DC36" s="113">
        <v>1447</v>
      </c>
      <c r="DD36" s="113">
        <v>1430</v>
      </c>
      <c r="DE36" s="113">
        <v>1513</v>
      </c>
      <c r="DF36" s="113">
        <v>1395</v>
      </c>
      <c r="DG36" s="113">
        <v>1518</v>
      </c>
      <c r="DH36" s="113">
        <v>1571</v>
      </c>
      <c r="DI36" s="113">
        <v>1429</v>
      </c>
      <c r="DJ36" s="113">
        <v>1416</v>
      </c>
      <c r="DK36" s="113">
        <v>1401</v>
      </c>
      <c r="DL36" s="113">
        <v>1436</v>
      </c>
      <c r="DM36" s="113">
        <v>1352</v>
      </c>
      <c r="DN36" s="113">
        <v>1416</v>
      </c>
      <c r="DO36" s="113">
        <v>1361</v>
      </c>
      <c r="DP36" s="113">
        <v>1290</v>
      </c>
      <c r="DQ36" s="113">
        <v>1281</v>
      </c>
      <c r="DR36" s="113">
        <v>1187</v>
      </c>
      <c r="DS36" s="113">
        <v>1016</v>
      </c>
      <c r="DT36" s="113">
        <v>994</v>
      </c>
      <c r="DU36" s="113">
        <v>1054</v>
      </c>
      <c r="DV36" s="113">
        <v>1356</v>
      </c>
      <c r="DW36" s="113">
        <v>1427</v>
      </c>
      <c r="DX36" s="113">
        <v>1484</v>
      </c>
      <c r="DY36" s="113">
        <v>1560</v>
      </c>
      <c r="DZ36" s="113">
        <v>1567</v>
      </c>
      <c r="EA36" s="113">
        <v>1661</v>
      </c>
      <c r="EB36" s="113">
        <v>1653</v>
      </c>
      <c r="EC36" s="113">
        <v>1739</v>
      </c>
      <c r="ED36" s="113">
        <v>1682</v>
      </c>
      <c r="EE36" s="113">
        <v>1571</v>
      </c>
      <c r="EF36" s="113">
        <v>1815</v>
      </c>
      <c r="EG36" s="113">
        <v>1722</v>
      </c>
      <c r="EH36" s="113">
        <v>1620</v>
      </c>
      <c r="EI36" s="113">
        <v>1673</v>
      </c>
      <c r="EJ36" s="113">
        <v>1686</v>
      </c>
      <c r="EK36" s="113">
        <v>1676</v>
      </c>
      <c r="EL36" s="113">
        <v>1506</v>
      </c>
      <c r="EM36" s="113">
        <v>1540</v>
      </c>
      <c r="EN36" s="113">
        <v>1571</v>
      </c>
      <c r="EO36" s="113">
        <v>1471</v>
      </c>
      <c r="EP36" s="113">
        <v>1353</v>
      </c>
      <c r="EQ36" s="113">
        <v>1281</v>
      </c>
      <c r="ER36" s="113">
        <v>1324</v>
      </c>
      <c r="ES36" s="113">
        <v>1427</v>
      </c>
      <c r="ET36" s="113">
        <v>1462</v>
      </c>
      <c r="EU36" s="113">
        <v>1637</v>
      </c>
      <c r="EV36" s="113">
        <v>1726</v>
      </c>
      <c r="EW36" s="113">
        <v>1909</v>
      </c>
      <c r="EX36" s="113">
        <v>1771</v>
      </c>
      <c r="EY36" s="113">
        <v>1795</v>
      </c>
      <c r="EZ36" s="113">
        <v>1897</v>
      </c>
      <c r="FA36" s="113">
        <v>1863</v>
      </c>
      <c r="FB36" s="113">
        <v>1876</v>
      </c>
      <c r="FC36" s="113">
        <v>1867</v>
      </c>
      <c r="FD36" s="113">
        <v>1820</v>
      </c>
      <c r="FE36" s="113">
        <v>1858</v>
      </c>
      <c r="FF36" s="113">
        <v>1741</v>
      </c>
      <c r="FG36" s="113">
        <v>1696</v>
      </c>
      <c r="FH36" s="113">
        <v>1641</v>
      </c>
      <c r="FI36" s="113">
        <v>1659</v>
      </c>
      <c r="FJ36" s="113">
        <v>1600</v>
      </c>
      <c r="FK36" s="113">
        <v>1637</v>
      </c>
      <c r="FL36" s="113">
        <v>1454</v>
      </c>
      <c r="FM36" s="113">
        <v>1386</v>
      </c>
      <c r="FN36" s="113">
        <v>1434</v>
      </c>
      <c r="FO36" s="113">
        <v>1385</v>
      </c>
      <c r="FP36" s="113">
        <v>1316</v>
      </c>
      <c r="FQ36" s="113">
        <v>1298</v>
      </c>
      <c r="FR36" s="113">
        <v>1306</v>
      </c>
      <c r="FS36" s="113">
        <v>1350</v>
      </c>
      <c r="FT36" s="113">
        <v>1434</v>
      </c>
      <c r="FU36" s="113">
        <v>1486</v>
      </c>
      <c r="FV36" s="113">
        <v>1233</v>
      </c>
      <c r="FW36" s="113">
        <v>1257</v>
      </c>
      <c r="FX36" s="113">
        <v>1143</v>
      </c>
      <c r="FY36" s="113">
        <v>1013</v>
      </c>
      <c r="FZ36" s="113">
        <v>841</v>
      </c>
      <c r="GA36" s="113">
        <v>846</v>
      </c>
      <c r="GB36" s="113">
        <v>773</v>
      </c>
      <c r="GC36" s="113">
        <v>771</v>
      </c>
      <c r="GD36" s="113">
        <v>709</v>
      </c>
      <c r="GE36" s="113">
        <v>665</v>
      </c>
      <c r="GF36" s="113">
        <v>640</v>
      </c>
      <c r="GG36" s="113">
        <v>539</v>
      </c>
      <c r="GH36" s="113">
        <v>474</v>
      </c>
      <c r="GI36" s="113">
        <v>477</v>
      </c>
      <c r="GJ36" s="113">
        <v>378</v>
      </c>
      <c r="GK36" s="113">
        <v>379</v>
      </c>
      <c r="GL36" s="114">
        <v>1446</v>
      </c>
    </row>
    <row r="37" spans="1:194" s="2" customFormat="1" x14ac:dyDescent="0.3">
      <c r="A37" s="115" t="s">
        <v>276</v>
      </c>
      <c r="B37" s="267" t="s">
        <v>523</v>
      </c>
      <c r="C37" s="48" t="str">
        <f t="shared" si="25"/>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2">
        <v>1645</v>
      </c>
      <c r="N37" s="112">
        <v>1763</v>
      </c>
      <c r="O37" s="112">
        <v>1771</v>
      </c>
      <c r="P37" s="112">
        <v>1824</v>
      </c>
      <c r="Q37" s="112">
        <v>1818</v>
      </c>
      <c r="R37" s="112">
        <v>1840</v>
      </c>
      <c r="S37" s="112">
        <v>1773</v>
      </c>
      <c r="T37" s="112">
        <v>1826</v>
      </c>
      <c r="U37" s="112">
        <v>1846</v>
      </c>
      <c r="V37" s="112">
        <v>1713</v>
      </c>
      <c r="W37" s="112">
        <v>1727</v>
      </c>
      <c r="X37" s="112">
        <v>1777</v>
      </c>
      <c r="Y37" s="112">
        <v>1712</v>
      </c>
      <c r="Z37" s="112">
        <v>1647</v>
      </c>
      <c r="AA37" s="112">
        <v>1690</v>
      </c>
      <c r="AB37" s="112">
        <v>1578</v>
      </c>
      <c r="AC37" s="112">
        <v>1635</v>
      </c>
      <c r="AD37" s="112">
        <v>1552</v>
      </c>
      <c r="AE37" s="112">
        <v>1487</v>
      </c>
      <c r="AF37" s="112">
        <v>1161</v>
      </c>
      <c r="AG37" s="112">
        <v>1223</v>
      </c>
      <c r="AH37" s="112">
        <v>1295</v>
      </c>
      <c r="AI37" s="112">
        <v>1315</v>
      </c>
      <c r="AJ37" s="112">
        <v>1404</v>
      </c>
      <c r="AK37" s="112">
        <v>1534</v>
      </c>
      <c r="AL37" s="112">
        <v>1597</v>
      </c>
      <c r="AM37" s="112">
        <v>1616</v>
      </c>
      <c r="AN37" s="112">
        <v>1592</v>
      </c>
      <c r="AO37" s="112">
        <v>1618</v>
      </c>
      <c r="AP37" s="112">
        <v>1671</v>
      </c>
      <c r="AQ37" s="112">
        <v>1624</v>
      </c>
      <c r="AR37" s="112">
        <v>1771</v>
      </c>
      <c r="AS37" s="112">
        <v>1799</v>
      </c>
      <c r="AT37" s="112">
        <v>1659</v>
      </c>
      <c r="AU37" s="112">
        <v>1758</v>
      </c>
      <c r="AV37" s="112">
        <v>1690</v>
      </c>
      <c r="AW37" s="112">
        <v>1660</v>
      </c>
      <c r="AX37" s="112">
        <v>1537</v>
      </c>
      <c r="AY37" s="112">
        <v>1561</v>
      </c>
      <c r="AZ37" s="112">
        <v>1683</v>
      </c>
      <c r="BA37" s="112">
        <v>1729</v>
      </c>
      <c r="BB37" s="112">
        <v>1697</v>
      </c>
      <c r="BC37" s="112">
        <v>1694</v>
      </c>
      <c r="BD37" s="112">
        <v>1615</v>
      </c>
      <c r="BE37" s="112">
        <v>1574</v>
      </c>
      <c r="BF37" s="112">
        <v>1656</v>
      </c>
      <c r="BG37" s="112">
        <v>1523</v>
      </c>
      <c r="BH37" s="112">
        <v>1737</v>
      </c>
      <c r="BI37" s="112">
        <v>1741</v>
      </c>
      <c r="BJ37" s="112">
        <v>1776</v>
      </c>
      <c r="BK37" s="112">
        <v>1818</v>
      </c>
      <c r="BL37" s="112">
        <v>1858</v>
      </c>
      <c r="BM37" s="112">
        <v>1840</v>
      </c>
      <c r="BN37" s="112">
        <v>1891</v>
      </c>
      <c r="BO37" s="112">
        <v>1855</v>
      </c>
      <c r="BP37" s="112">
        <v>1831</v>
      </c>
      <c r="BQ37" s="112">
        <v>1769</v>
      </c>
      <c r="BR37" s="112">
        <v>1767</v>
      </c>
      <c r="BS37" s="112">
        <v>1681</v>
      </c>
      <c r="BT37" s="112">
        <v>1667</v>
      </c>
      <c r="BU37" s="112">
        <v>1573</v>
      </c>
      <c r="BV37" s="112">
        <v>1513</v>
      </c>
      <c r="BW37" s="112">
        <v>1429</v>
      </c>
      <c r="BX37" s="112">
        <v>1360</v>
      </c>
      <c r="BY37" s="112">
        <v>1295</v>
      </c>
      <c r="BZ37" s="112">
        <v>1270</v>
      </c>
      <c r="CA37" s="112">
        <v>1153</v>
      </c>
      <c r="CB37" s="112">
        <v>1069</v>
      </c>
      <c r="CC37" s="112">
        <v>1140</v>
      </c>
      <c r="CD37" s="112">
        <v>1135</v>
      </c>
      <c r="CE37" s="112">
        <v>1161</v>
      </c>
      <c r="CF37" s="112">
        <v>1154</v>
      </c>
      <c r="CG37" s="112">
        <v>1239</v>
      </c>
      <c r="CH37" s="112">
        <v>1427</v>
      </c>
      <c r="CI37" s="112">
        <v>1062</v>
      </c>
      <c r="CJ37" s="112">
        <v>960</v>
      </c>
      <c r="CK37" s="112">
        <v>924</v>
      </c>
      <c r="CL37" s="112">
        <v>843</v>
      </c>
      <c r="CM37" s="112">
        <v>713</v>
      </c>
      <c r="CN37" s="112">
        <v>614</v>
      </c>
      <c r="CO37" s="112">
        <v>639</v>
      </c>
      <c r="CP37" s="112">
        <v>567</v>
      </c>
      <c r="CQ37" s="112">
        <v>612</v>
      </c>
      <c r="CR37" s="112">
        <v>548</v>
      </c>
      <c r="CS37" s="112">
        <v>522</v>
      </c>
      <c r="CT37" s="112">
        <v>449</v>
      </c>
      <c r="CU37" s="112">
        <v>386</v>
      </c>
      <c r="CV37" s="112">
        <v>301</v>
      </c>
      <c r="CW37" s="112">
        <v>301</v>
      </c>
      <c r="CX37" s="112">
        <v>279</v>
      </c>
      <c r="CY37" s="112">
        <v>799</v>
      </c>
      <c r="CZ37" s="113">
        <v>1610</v>
      </c>
      <c r="DA37" s="113">
        <v>1673</v>
      </c>
      <c r="DB37" s="113">
        <v>1619</v>
      </c>
      <c r="DC37" s="113">
        <v>1688</v>
      </c>
      <c r="DD37" s="113">
        <v>1771</v>
      </c>
      <c r="DE37" s="113">
        <v>1652</v>
      </c>
      <c r="DF37" s="113">
        <v>1708</v>
      </c>
      <c r="DG37" s="113">
        <v>1778</v>
      </c>
      <c r="DH37" s="113">
        <v>1734</v>
      </c>
      <c r="DI37" s="113">
        <v>1632</v>
      </c>
      <c r="DJ37" s="113">
        <v>1575</v>
      </c>
      <c r="DK37" s="113">
        <v>1616</v>
      </c>
      <c r="DL37" s="113">
        <v>1665</v>
      </c>
      <c r="DM37" s="113">
        <v>1578</v>
      </c>
      <c r="DN37" s="113">
        <v>1575</v>
      </c>
      <c r="DO37" s="113">
        <v>1524</v>
      </c>
      <c r="DP37" s="113">
        <v>1553</v>
      </c>
      <c r="DQ37" s="113">
        <v>1457</v>
      </c>
      <c r="DR37" s="113">
        <v>1423</v>
      </c>
      <c r="DS37" s="113">
        <v>1028</v>
      </c>
      <c r="DT37" s="113">
        <v>998</v>
      </c>
      <c r="DU37" s="113">
        <v>1169</v>
      </c>
      <c r="DV37" s="113">
        <v>1424</v>
      </c>
      <c r="DW37" s="113">
        <v>1424</v>
      </c>
      <c r="DX37" s="113">
        <v>1633</v>
      </c>
      <c r="DY37" s="113">
        <v>1435</v>
      </c>
      <c r="DZ37" s="113">
        <v>1683</v>
      </c>
      <c r="EA37" s="113">
        <v>1673</v>
      </c>
      <c r="EB37" s="113">
        <v>1773</v>
      </c>
      <c r="EC37" s="113">
        <v>1754</v>
      </c>
      <c r="ED37" s="113">
        <v>1846</v>
      </c>
      <c r="EE37" s="113">
        <v>1899</v>
      </c>
      <c r="EF37" s="113">
        <v>1985</v>
      </c>
      <c r="EG37" s="113">
        <v>1811</v>
      </c>
      <c r="EH37" s="113">
        <v>1874</v>
      </c>
      <c r="EI37" s="113">
        <v>1889</v>
      </c>
      <c r="EJ37" s="113">
        <v>1812</v>
      </c>
      <c r="EK37" s="113">
        <v>1882</v>
      </c>
      <c r="EL37" s="113">
        <v>1848</v>
      </c>
      <c r="EM37" s="113">
        <v>1869</v>
      </c>
      <c r="EN37" s="113">
        <v>1919</v>
      </c>
      <c r="EO37" s="113">
        <v>1743</v>
      </c>
      <c r="EP37" s="113">
        <v>1670</v>
      </c>
      <c r="EQ37" s="113">
        <v>1707</v>
      </c>
      <c r="ER37" s="113">
        <v>1735</v>
      </c>
      <c r="ES37" s="113">
        <v>1752</v>
      </c>
      <c r="ET37" s="113">
        <v>1716</v>
      </c>
      <c r="EU37" s="113">
        <v>1813</v>
      </c>
      <c r="EV37" s="113">
        <v>1785</v>
      </c>
      <c r="EW37" s="113">
        <v>1936</v>
      </c>
      <c r="EX37" s="113">
        <v>1881</v>
      </c>
      <c r="EY37" s="113">
        <v>1902</v>
      </c>
      <c r="EZ37" s="113">
        <v>1908</v>
      </c>
      <c r="FA37" s="113">
        <v>1953</v>
      </c>
      <c r="FB37" s="113">
        <v>1955</v>
      </c>
      <c r="FC37" s="113">
        <v>1927</v>
      </c>
      <c r="FD37" s="113">
        <v>1872</v>
      </c>
      <c r="FE37" s="113">
        <v>1824</v>
      </c>
      <c r="FF37" s="113">
        <v>1794</v>
      </c>
      <c r="FG37" s="113">
        <v>1791</v>
      </c>
      <c r="FH37" s="113">
        <v>1609</v>
      </c>
      <c r="FI37" s="113">
        <v>1509</v>
      </c>
      <c r="FJ37" s="113">
        <v>1530</v>
      </c>
      <c r="FK37" s="113">
        <v>1499</v>
      </c>
      <c r="FL37" s="113">
        <v>1361</v>
      </c>
      <c r="FM37" s="113">
        <v>1295</v>
      </c>
      <c r="FN37" s="113">
        <v>1340</v>
      </c>
      <c r="FO37" s="113">
        <v>1249</v>
      </c>
      <c r="FP37" s="113">
        <v>1244</v>
      </c>
      <c r="FQ37" s="113">
        <v>1265</v>
      </c>
      <c r="FR37" s="113">
        <v>1234</v>
      </c>
      <c r="FS37" s="113">
        <v>1297</v>
      </c>
      <c r="FT37" s="113">
        <v>1449</v>
      </c>
      <c r="FU37" s="113">
        <v>1650</v>
      </c>
      <c r="FV37" s="113">
        <v>1203</v>
      </c>
      <c r="FW37" s="113">
        <v>1143</v>
      </c>
      <c r="FX37" s="113">
        <v>1084</v>
      </c>
      <c r="FY37" s="113">
        <v>1056</v>
      </c>
      <c r="FZ37" s="113">
        <v>879</v>
      </c>
      <c r="GA37" s="113">
        <v>754</v>
      </c>
      <c r="GB37" s="113">
        <v>851</v>
      </c>
      <c r="GC37" s="113">
        <v>861</v>
      </c>
      <c r="GD37" s="113">
        <v>805</v>
      </c>
      <c r="GE37" s="113">
        <v>798</v>
      </c>
      <c r="GF37" s="113">
        <v>697</v>
      </c>
      <c r="GG37" s="113">
        <v>642</v>
      </c>
      <c r="GH37" s="113">
        <v>638</v>
      </c>
      <c r="GI37" s="113">
        <v>536</v>
      </c>
      <c r="GJ37" s="113">
        <v>472</v>
      </c>
      <c r="GK37" s="113">
        <v>432</v>
      </c>
      <c r="GL37" s="114">
        <v>1747</v>
      </c>
    </row>
    <row r="38" spans="1:194" s="2" customFormat="1" x14ac:dyDescent="0.3">
      <c r="A38" s="115" t="s">
        <v>276</v>
      </c>
      <c r="B38" s="267" t="s">
        <v>524</v>
      </c>
      <c r="C38" s="48" t="str">
        <f t="shared" si="25"/>
        <v xml:space="preserve">England – CCGs - Bassetlaw </v>
      </c>
      <c r="D38" s="69">
        <f t="shared" ref="D38:E97" si="26">I38</f>
        <v>46425</v>
      </c>
      <c r="E38" s="69">
        <f t="shared" si="26"/>
        <v>48027</v>
      </c>
      <c r="F38" s="70">
        <f t="shared" ref="F38:F101" si="27">G38+H38</f>
        <v>118280</v>
      </c>
      <c r="G38" s="70">
        <f t="shared" ref="G38:G101" si="28">SUM(M38:CY38)</f>
        <v>58532</v>
      </c>
      <c r="H38" s="71">
        <f t="shared" ref="H38:H101" si="29">SUM(CZ38:GL38)</f>
        <v>59748</v>
      </c>
      <c r="I38" s="71">
        <f t="shared" ref="I38:I101" si="30">SUM(AE38:CY38)</f>
        <v>46425</v>
      </c>
      <c r="J38" s="71">
        <f t="shared" ref="J38:J101" si="31">SUM(DR38:GL38)</f>
        <v>48027</v>
      </c>
      <c r="K38" s="68">
        <f t="shared" ref="K38:K101" si="32">SUM(M38:AD38)</f>
        <v>12107</v>
      </c>
      <c r="L38" s="69">
        <f t="shared" ref="L38:L101" si="33">SUM(CZ38:DQ38)</f>
        <v>11721</v>
      </c>
      <c r="M38" s="112">
        <v>586</v>
      </c>
      <c r="N38" s="112">
        <v>568</v>
      </c>
      <c r="O38" s="112">
        <v>607</v>
      </c>
      <c r="P38" s="112">
        <v>718</v>
      </c>
      <c r="Q38" s="112">
        <v>690</v>
      </c>
      <c r="R38" s="112">
        <v>689</v>
      </c>
      <c r="S38" s="112">
        <v>716</v>
      </c>
      <c r="T38" s="112">
        <v>712</v>
      </c>
      <c r="U38" s="112">
        <v>716</v>
      </c>
      <c r="V38" s="112">
        <v>751</v>
      </c>
      <c r="W38" s="112">
        <v>667</v>
      </c>
      <c r="X38" s="112">
        <v>668</v>
      </c>
      <c r="Y38" s="112">
        <v>690</v>
      </c>
      <c r="Z38" s="112">
        <v>663</v>
      </c>
      <c r="AA38" s="112">
        <v>687</v>
      </c>
      <c r="AB38" s="112">
        <v>687</v>
      </c>
      <c r="AC38" s="112">
        <v>682</v>
      </c>
      <c r="AD38" s="112">
        <v>610</v>
      </c>
      <c r="AE38" s="112">
        <v>550</v>
      </c>
      <c r="AF38" s="112">
        <v>515</v>
      </c>
      <c r="AG38" s="112">
        <v>548</v>
      </c>
      <c r="AH38" s="112">
        <v>570</v>
      </c>
      <c r="AI38" s="112">
        <v>624</v>
      </c>
      <c r="AJ38" s="112">
        <v>640</v>
      </c>
      <c r="AK38" s="112">
        <v>628</v>
      </c>
      <c r="AL38" s="112">
        <v>719</v>
      </c>
      <c r="AM38" s="112">
        <v>710</v>
      </c>
      <c r="AN38" s="112">
        <v>650</v>
      </c>
      <c r="AO38" s="112">
        <v>711</v>
      </c>
      <c r="AP38" s="112">
        <v>713</v>
      </c>
      <c r="AQ38" s="112">
        <v>631</v>
      </c>
      <c r="AR38" s="112">
        <v>644</v>
      </c>
      <c r="AS38" s="112">
        <v>630</v>
      </c>
      <c r="AT38" s="112">
        <v>600</v>
      </c>
      <c r="AU38" s="112">
        <v>677</v>
      </c>
      <c r="AV38" s="112">
        <v>632</v>
      </c>
      <c r="AW38" s="112">
        <v>614</v>
      </c>
      <c r="AX38" s="112">
        <v>662</v>
      </c>
      <c r="AY38" s="112">
        <v>684</v>
      </c>
      <c r="AZ38" s="112">
        <v>662</v>
      </c>
      <c r="BA38" s="112">
        <v>689</v>
      </c>
      <c r="BB38" s="112">
        <v>613</v>
      </c>
      <c r="BC38" s="112">
        <v>642</v>
      </c>
      <c r="BD38" s="112">
        <v>612</v>
      </c>
      <c r="BE38" s="112">
        <v>643</v>
      </c>
      <c r="BF38" s="112">
        <v>724</v>
      </c>
      <c r="BG38" s="112">
        <v>707</v>
      </c>
      <c r="BH38" s="112">
        <v>730</v>
      </c>
      <c r="BI38" s="112">
        <v>766</v>
      </c>
      <c r="BJ38" s="112">
        <v>887</v>
      </c>
      <c r="BK38" s="112">
        <v>835</v>
      </c>
      <c r="BL38" s="112">
        <v>841</v>
      </c>
      <c r="BM38" s="112">
        <v>936</v>
      </c>
      <c r="BN38" s="112">
        <v>910</v>
      </c>
      <c r="BO38" s="112">
        <v>926</v>
      </c>
      <c r="BP38" s="112">
        <v>926</v>
      </c>
      <c r="BQ38" s="112">
        <v>958</v>
      </c>
      <c r="BR38" s="112">
        <v>923</v>
      </c>
      <c r="BS38" s="112">
        <v>900</v>
      </c>
      <c r="BT38" s="112">
        <v>889</v>
      </c>
      <c r="BU38" s="112">
        <v>808</v>
      </c>
      <c r="BV38" s="112">
        <v>791</v>
      </c>
      <c r="BW38" s="112">
        <v>794</v>
      </c>
      <c r="BX38" s="112">
        <v>776</v>
      </c>
      <c r="BY38" s="112">
        <v>722</v>
      </c>
      <c r="BZ38" s="112">
        <v>757</v>
      </c>
      <c r="CA38" s="112">
        <v>719</v>
      </c>
      <c r="CB38" s="112">
        <v>710</v>
      </c>
      <c r="CC38" s="112">
        <v>666</v>
      </c>
      <c r="CD38" s="112">
        <v>680</v>
      </c>
      <c r="CE38" s="112">
        <v>652</v>
      </c>
      <c r="CF38" s="112">
        <v>724</v>
      </c>
      <c r="CG38" s="112">
        <v>772</v>
      </c>
      <c r="CH38" s="112">
        <v>796</v>
      </c>
      <c r="CI38" s="112">
        <v>597</v>
      </c>
      <c r="CJ38" s="112">
        <v>618</v>
      </c>
      <c r="CK38" s="112">
        <v>589</v>
      </c>
      <c r="CL38" s="112">
        <v>519</v>
      </c>
      <c r="CM38" s="112">
        <v>448</v>
      </c>
      <c r="CN38" s="112">
        <v>388</v>
      </c>
      <c r="CO38" s="112">
        <v>373</v>
      </c>
      <c r="CP38" s="112">
        <v>351</v>
      </c>
      <c r="CQ38" s="112">
        <v>321</v>
      </c>
      <c r="CR38" s="112">
        <v>296</v>
      </c>
      <c r="CS38" s="112">
        <v>228</v>
      </c>
      <c r="CT38" s="112">
        <v>237</v>
      </c>
      <c r="CU38" s="112">
        <v>203</v>
      </c>
      <c r="CV38" s="112">
        <v>134</v>
      </c>
      <c r="CW38" s="112">
        <v>168</v>
      </c>
      <c r="CX38" s="112">
        <v>125</v>
      </c>
      <c r="CY38" s="112">
        <v>392</v>
      </c>
      <c r="CZ38" s="113">
        <v>525</v>
      </c>
      <c r="DA38" s="113">
        <v>593</v>
      </c>
      <c r="DB38" s="113">
        <v>597</v>
      </c>
      <c r="DC38" s="113">
        <v>667</v>
      </c>
      <c r="DD38" s="113">
        <v>658</v>
      </c>
      <c r="DE38" s="113">
        <v>670</v>
      </c>
      <c r="DF38" s="113">
        <v>658</v>
      </c>
      <c r="DG38" s="113">
        <v>647</v>
      </c>
      <c r="DH38" s="113">
        <v>760</v>
      </c>
      <c r="DI38" s="113">
        <v>715</v>
      </c>
      <c r="DJ38" s="113">
        <v>704</v>
      </c>
      <c r="DK38" s="113">
        <v>673</v>
      </c>
      <c r="DL38" s="113">
        <v>667</v>
      </c>
      <c r="DM38" s="113">
        <v>661</v>
      </c>
      <c r="DN38" s="113">
        <v>643</v>
      </c>
      <c r="DO38" s="113">
        <v>601</v>
      </c>
      <c r="DP38" s="113">
        <v>637</v>
      </c>
      <c r="DQ38" s="113">
        <v>645</v>
      </c>
      <c r="DR38" s="113">
        <v>591</v>
      </c>
      <c r="DS38" s="113">
        <v>418</v>
      </c>
      <c r="DT38" s="113">
        <v>434</v>
      </c>
      <c r="DU38" s="113">
        <v>486</v>
      </c>
      <c r="DV38" s="113">
        <v>556</v>
      </c>
      <c r="DW38" s="113">
        <v>587</v>
      </c>
      <c r="DX38" s="113">
        <v>621</v>
      </c>
      <c r="DY38" s="113">
        <v>651</v>
      </c>
      <c r="DZ38" s="113">
        <v>653</v>
      </c>
      <c r="EA38" s="113">
        <v>632</v>
      </c>
      <c r="EB38" s="113">
        <v>647</v>
      </c>
      <c r="EC38" s="113">
        <v>666</v>
      </c>
      <c r="ED38" s="113">
        <v>646</v>
      </c>
      <c r="EE38" s="113">
        <v>680</v>
      </c>
      <c r="EF38" s="113">
        <v>652</v>
      </c>
      <c r="EG38" s="113">
        <v>699</v>
      </c>
      <c r="EH38" s="113">
        <v>637</v>
      </c>
      <c r="EI38" s="113">
        <v>685</v>
      </c>
      <c r="EJ38" s="113">
        <v>681</v>
      </c>
      <c r="EK38" s="113">
        <v>675</v>
      </c>
      <c r="EL38" s="113">
        <v>648</v>
      </c>
      <c r="EM38" s="113">
        <v>701</v>
      </c>
      <c r="EN38" s="113">
        <v>699</v>
      </c>
      <c r="EO38" s="113">
        <v>645</v>
      </c>
      <c r="EP38" s="113">
        <v>644</v>
      </c>
      <c r="EQ38" s="113">
        <v>680</v>
      </c>
      <c r="ER38" s="113">
        <v>662</v>
      </c>
      <c r="ES38" s="113">
        <v>681</v>
      </c>
      <c r="ET38" s="113">
        <v>729</v>
      </c>
      <c r="EU38" s="113">
        <v>812</v>
      </c>
      <c r="EV38" s="113">
        <v>866</v>
      </c>
      <c r="EW38" s="113">
        <v>925</v>
      </c>
      <c r="EX38" s="113">
        <v>842</v>
      </c>
      <c r="EY38" s="113">
        <v>912</v>
      </c>
      <c r="EZ38" s="113">
        <v>926</v>
      </c>
      <c r="FA38" s="113">
        <v>944</v>
      </c>
      <c r="FB38" s="113">
        <v>955</v>
      </c>
      <c r="FC38" s="113">
        <v>964</v>
      </c>
      <c r="FD38" s="113">
        <v>954</v>
      </c>
      <c r="FE38" s="113">
        <v>895</v>
      </c>
      <c r="FF38" s="113">
        <v>897</v>
      </c>
      <c r="FG38" s="113">
        <v>858</v>
      </c>
      <c r="FH38" s="113">
        <v>845</v>
      </c>
      <c r="FI38" s="113">
        <v>853</v>
      </c>
      <c r="FJ38" s="113">
        <v>772</v>
      </c>
      <c r="FK38" s="113">
        <v>779</v>
      </c>
      <c r="FL38" s="113">
        <v>689</v>
      </c>
      <c r="FM38" s="113">
        <v>701</v>
      </c>
      <c r="FN38" s="113">
        <v>742</v>
      </c>
      <c r="FO38" s="113">
        <v>731</v>
      </c>
      <c r="FP38" s="113">
        <v>681</v>
      </c>
      <c r="FQ38" s="113">
        <v>666</v>
      </c>
      <c r="FR38" s="113">
        <v>780</v>
      </c>
      <c r="FS38" s="113">
        <v>750</v>
      </c>
      <c r="FT38" s="113">
        <v>828</v>
      </c>
      <c r="FU38" s="113">
        <v>814</v>
      </c>
      <c r="FV38" s="113">
        <v>650</v>
      </c>
      <c r="FW38" s="113">
        <v>605</v>
      </c>
      <c r="FX38" s="113">
        <v>601</v>
      </c>
      <c r="FY38" s="113">
        <v>580</v>
      </c>
      <c r="FZ38" s="113">
        <v>481</v>
      </c>
      <c r="GA38" s="113">
        <v>451</v>
      </c>
      <c r="GB38" s="113">
        <v>421</v>
      </c>
      <c r="GC38" s="113">
        <v>432</v>
      </c>
      <c r="GD38" s="113">
        <v>381</v>
      </c>
      <c r="GE38" s="113">
        <v>357</v>
      </c>
      <c r="GF38" s="113">
        <v>327</v>
      </c>
      <c r="GG38" s="113">
        <v>300</v>
      </c>
      <c r="GH38" s="113">
        <v>292</v>
      </c>
      <c r="GI38" s="113">
        <v>216</v>
      </c>
      <c r="GJ38" s="113">
        <v>220</v>
      </c>
      <c r="GK38" s="113">
        <v>196</v>
      </c>
      <c r="GL38" s="114">
        <v>750</v>
      </c>
    </row>
    <row r="39" spans="1:194" s="2" customFormat="1" x14ac:dyDescent="0.3">
      <c r="A39" s="115" t="s">
        <v>276</v>
      </c>
      <c r="B39" s="267" t="s">
        <v>525</v>
      </c>
      <c r="C39" s="48" t="str">
        <f t="shared" si="25"/>
        <v xml:space="preserve">England – CCGs - Bath and North East Somerset, Swindon and Wiltshire </v>
      </c>
      <c r="D39" s="69">
        <f t="shared" si="26"/>
        <v>361510</v>
      </c>
      <c r="E39" s="69">
        <f t="shared" si="26"/>
        <v>373112</v>
      </c>
      <c r="F39" s="70">
        <f t="shared" si="27"/>
        <v>929964</v>
      </c>
      <c r="G39" s="70">
        <f t="shared" si="28"/>
        <v>461582</v>
      </c>
      <c r="H39" s="71">
        <f t="shared" si="29"/>
        <v>468382</v>
      </c>
      <c r="I39" s="71">
        <f t="shared" si="30"/>
        <v>361510</v>
      </c>
      <c r="J39" s="71">
        <f t="shared" si="31"/>
        <v>373112</v>
      </c>
      <c r="K39" s="68">
        <f t="shared" si="32"/>
        <v>100072</v>
      </c>
      <c r="L39" s="69">
        <f t="shared" si="33"/>
        <v>95270</v>
      </c>
      <c r="M39" s="112">
        <v>4591</v>
      </c>
      <c r="N39" s="112">
        <v>4836</v>
      </c>
      <c r="O39" s="112">
        <v>5201</v>
      </c>
      <c r="P39" s="112">
        <v>5213</v>
      </c>
      <c r="Q39" s="112">
        <v>5686</v>
      </c>
      <c r="R39" s="112">
        <v>5652</v>
      </c>
      <c r="S39" s="112">
        <v>5726</v>
      </c>
      <c r="T39" s="112">
        <v>5838</v>
      </c>
      <c r="U39" s="112">
        <v>6219</v>
      </c>
      <c r="V39" s="112">
        <v>6077</v>
      </c>
      <c r="W39" s="112">
        <v>5989</v>
      </c>
      <c r="X39" s="112">
        <v>5868</v>
      </c>
      <c r="Y39" s="112">
        <v>5855</v>
      </c>
      <c r="Z39" s="112">
        <v>5684</v>
      </c>
      <c r="AA39" s="112">
        <v>5723</v>
      </c>
      <c r="AB39" s="112">
        <v>5358</v>
      </c>
      <c r="AC39" s="112">
        <v>5269</v>
      </c>
      <c r="AD39" s="112">
        <v>5287</v>
      </c>
      <c r="AE39" s="112">
        <v>5357</v>
      </c>
      <c r="AF39" s="112">
        <v>5948</v>
      </c>
      <c r="AG39" s="112">
        <v>5623</v>
      </c>
      <c r="AH39" s="112">
        <v>5573</v>
      </c>
      <c r="AI39" s="112">
        <v>5880</v>
      </c>
      <c r="AJ39" s="112">
        <v>6056</v>
      </c>
      <c r="AK39" s="112">
        <v>5676</v>
      </c>
      <c r="AL39" s="112">
        <v>5373</v>
      </c>
      <c r="AM39" s="112">
        <v>5704</v>
      </c>
      <c r="AN39" s="112">
        <v>5542</v>
      </c>
      <c r="AO39" s="112">
        <v>5766</v>
      </c>
      <c r="AP39" s="112">
        <v>5867</v>
      </c>
      <c r="AQ39" s="112">
        <v>5655</v>
      </c>
      <c r="AR39" s="112">
        <v>5999</v>
      </c>
      <c r="AS39" s="112">
        <v>5793</v>
      </c>
      <c r="AT39" s="112">
        <v>5474</v>
      </c>
      <c r="AU39" s="112">
        <v>5638</v>
      </c>
      <c r="AV39" s="112">
        <v>5724</v>
      </c>
      <c r="AW39" s="112">
        <v>5483</v>
      </c>
      <c r="AX39" s="112">
        <v>5754</v>
      </c>
      <c r="AY39" s="112">
        <v>5484</v>
      </c>
      <c r="AZ39" s="112">
        <v>5495</v>
      </c>
      <c r="BA39" s="112">
        <v>5842</v>
      </c>
      <c r="BB39" s="112">
        <v>5780</v>
      </c>
      <c r="BC39" s="112">
        <v>5272</v>
      </c>
      <c r="BD39" s="112">
        <v>5133</v>
      </c>
      <c r="BE39" s="112">
        <v>5259</v>
      </c>
      <c r="BF39" s="112">
        <v>5599</v>
      </c>
      <c r="BG39" s="112">
        <v>5809</v>
      </c>
      <c r="BH39" s="112">
        <v>6515</v>
      </c>
      <c r="BI39" s="112">
        <v>6506</v>
      </c>
      <c r="BJ39" s="112">
        <v>6572</v>
      </c>
      <c r="BK39" s="112">
        <v>6545</v>
      </c>
      <c r="BL39" s="112">
        <v>6683</v>
      </c>
      <c r="BM39" s="112">
        <v>6655</v>
      </c>
      <c r="BN39" s="112">
        <v>6895</v>
      </c>
      <c r="BO39" s="112">
        <v>6636</v>
      </c>
      <c r="BP39" s="112">
        <v>6780</v>
      </c>
      <c r="BQ39" s="112">
        <v>6706</v>
      </c>
      <c r="BR39" s="112">
        <v>6556</v>
      </c>
      <c r="BS39" s="112">
        <v>6403</v>
      </c>
      <c r="BT39" s="112">
        <v>6114</v>
      </c>
      <c r="BU39" s="112">
        <v>5987</v>
      </c>
      <c r="BV39" s="112">
        <v>5710</v>
      </c>
      <c r="BW39" s="112">
        <v>5416</v>
      </c>
      <c r="BX39" s="112">
        <v>5260</v>
      </c>
      <c r="BY39" s="112">
        <v>4931</v>
      </c>
      <c r="BZ39" s="112">
        <v>4790</v>
      </c>
      <c r="CA39" s="112">
        <v>4922</v>
      </c>
      <c r="CB39" s="112">
        <v>4739</v>
      </c>
      <c r="CC39" s="112">
        <v>4612</v>
      </c>
      <c r="CD39" s="112">
        <v>4526</v>
      </c>
      <c r="CE39" s="112">
        <v>4561</v>
      </c>
      <c r="CF39" s="112">
        <v>4667</v>
      </c>
      <c r="CG39" s="112">
        <v>5014</v>
      </c>
      <c r="CH39" s="112">
        <v>5390</v>
      </c>
      <c r="CI39" s="112">
        <v>4109</v>
      </c>
      <c r="CJ39" s="112">
        <v>3957</v>
      </c>
      <c r="CK39" s="112">
        <v>3731</v>
      </c>
      <c r="CL39" s="112">
        <v>3389</v>
      </c>
      <c r="CM39" s="112">
        <v>3062</v>
      </c>
      <c r="CN39" s="112">
        <v>2609</v>
      </c>
      <c r="CO39" s="112">
        <v>2588</v>
      </c>
      <c r="CP39" s="112">
        <v>2490</v>
      </c>
      <c r="CQ39" s="112">
        <v>2283</v>
      </c>
      <c r="CR39" s="112">
        <v>2088</v>
      </c>
      <c r="CS39" s="112">
        <v>1933</v>
      </c>
      <c r="CT39" s="112">
        <v>1681</v>
      </c>
      <c r="CU39" s="112">
        <v>1465</v>
      </c>
      <c r="CV39" s="112">
        <v>1327</v>
      </c>
      <c r="CW39" s="112">
        <v>1089</v>
      </c>
      <c r="CX39" s="112">
        <v>1021</v>
      </c>
      <c r="CY39" s="112">
        <v>3039</v>
      </c>
      <c r="CZ39" s="113">
        <v>4479</v>
      </c>
      <c r="DA39" s="113">
        <v>4565</v>
      </c>
      <c r="DB39" s="113">
        <v>4875</v>
      </c>
      <c r="DC39" s="113">
        <v>5112</v>
      </c>
      <c r="DD39" s="113">
        <v>5280</v>
      </c>
      <c r="DE39" s="113">
        <v>5256</v>
      </c>
      <c r="DF39" s="113">
        <v>5481</v>
      </c>
      <c r="DG39" s="113">
        <v>5596</v>
      </c>
      <c r="DH39" s="113">
        <v>5671</v>
      </c>
      <c r="DI39" s="113">
        <v>5765</v>
      </c>
      <c r="DJ39" s="113">
        <v>5714</v>
      </c>
      <c r="DK39" s="113">
        <v>5608</v>
      </c>
      <c r="DL39" s="113">
        <v>5710</v>
      </c>
      <c r="DM39" s="113">
        <v>5571</v>
      </c>
      <c r="DN39" s="113">
        <v>5411</v>
      </c>
      <c r="DO39" s="113">
        <v>5064</v>
      </c>
      <c r="DP39" s="113">
        <v>5133</v>
      </c>
      <c r="DQ39" s="113">
        <v>4979</v>
      </c>
      <c r="DR39" s="113">
        <v>4987</v>
      </c>
      <c r="DS39" s="113">
        <v>5410</v>
      </c>
      <c r="DT39" s="113">
        <v>4936</v>
      </c>
      <c r="DU39" s="113">
        <v>5084</v>
      </c>
      <c r="DV39" s="113">
        <v>5222</v>
      </c>
      <c r="DW39" s="113">
        <v>5366</v>
      </c>
      <c r="DX39" s="113">
        <v>4896</v>
      </c>
      <c r="DY39" s="113">
        <v>5002</v>
      </c>
      <c r="DZ39" s="113">
        <v>5359</v>
      </c>
      <c r="EA39" s="113">
        <v>5257</v>
      </c>
      <c r="EB39" s="113">
        <v>5250</v>
      </c>
      <c r="EC39" s="113">
        <v>5322</v>
      </c>
      <c r="ED39" s="113">
        <v>5193</v>
      </c>
      <c r="EE39" s="113">
        <v>5534</v>
      </c>
      <c r="EF39" s="113">
        <v>5646</v>
      </c>
      <c r="EG39" s="113">
        <v>5796</v>
      </c>
      <c r="EH39" s="113">
        <v>5374</v>
      </c>
      <c r="EI39" s="113">
        <v>5596</v>
      </c>
      <c r="EJ39" s="113">
        <v>5764</v>
      </c>
      <c r="EK39" s="113">
        <v>5718</v>
      </c>
      <c r="EL39" s="113">
        <v>5786</v>
      </c>
      <c r="EM39" s="113">
        <v>5801</v>
      </c>
      <c r="EN39" s="113">
        <v>5970</v>
      </c>
      <c r="EO39" s="113">
        <v>5476</v>
      </c>
      <c r="EP39" s="113">
        <v>5266</v>
      </c>
      <c r="EQ39" s="113">
        <v>5316</v>
      </c>
      <c r="ER39" s="113">
        <v>5679</v>
      </c>
      <c r="ES39" s="113">
        <v>5711</v>
      </c>
      <c r="ET39" s="113">
        <v>6116</v>
      </c>
      <c r="EU39" s="113">
        <v>6459</v>
      </c>
      <c r="EV39" s="113">
        <v>6862</v>
      </c>
      <c r="EW39" s="113">
        <v>6725</v>
      </c>
      <c r="EX39" s="113">
        <v>6681</v>
      </c>
      <c r="EY39" s="113">
        <v>6736</v>
      </c>
      <c r="EZ39" s="113">
        <v>6601</v>
      </c>
      <c r="FA39" s="113">
        <v>6996</v>
      </c>
      <c r="FB39" s="113">
        <v>6935</v>
      </c>
      <c r="FC39" s="113">
        <v>6827</v>
      </c>
      <c r="FD39" s="113">
        <v>6852</v>
      </c>
      <c r="FE39" s="113">
        <v>6612</v>
      </c>
      <c r="FF39" s="113">
        <v>6490</v>
      </c>
      <c r="FG39" s="113">
        <v>6258</v>
      </c>
      <c r="FH39" s="113">
        <v>5928</v>
      </c>
      <c r="FI39" s="113">
        <v>5805</v>
      </c>
      <c r="FJ39" s="113">
        <v>5630</v>
      </c>
      <c r="FK39" s="113">
        <v>5388</v>
      </c>
      <c r="FL39" s="113">
        <v>5257</v>
      </c>
      <c r="FM39" s="113">
        <v>5110</v>
      </c>
      <c r="FN39" s="113">
        <v>5135</v>
      </c>
      <c r="FO39" s="113">
        <v>5165</v>
      </c>
      <c r="FP39" s="113">
        <v>4915</v>
      </c>
      <c r="FQ39" s="113">
        <v>4880</v>
      </c>
      <c r="FR39" s="113">
        <v>5009</v>
      </c>
      <c r="FS39" s="113">
        <v>5118</v>
      </c>
      <c r="FT39" s="113">
        <v>5491</v>
      </c>
      <c r="FU39" s="113">
        <v>5699</v>
      </c>
      <c r="FV39" s="113">
        <v>4422</v>
      </c>
      <c r="FW39" s="113">
        <v>4484</v>
      </c>
      <c r="FX39" s="113">
        <v>4374</v>
      </c>
      <c r="FY39" s="113">
        <v>3919</v>
      </c>
      <c r="FZ39" s="113">
        <v>3492</v>
      </c>
      <c r="GA39" s="113">
        <v>3074</v>
      </c>
      <c r="GB39" s="113">
        <v>3141</v>
      </c>
      <c r="GC39" s="113">
        <v>2980</v>
      </c>
      <c r="GD39" s="113">
        <v>2862</v>
      </c>
      <c r="GE39" s="113">
        <v>2639</v>
      </c>
      <c r="GF39" s="113">
        <v>2457</v>
      </c>
      <c r="GG39" s="113">
        <v>2293</v>
      </c>
      <c r="GH39" s="113">
        <v>1990</v>
      </c>
      <c r="GI39" s="113">
        <v>1869</v>
      </c>
      <c r="GJ39" s="113">
        <v>1684</v>
      </c>
      <c r="GK39" s="113">
        <v>1609</v>
      </c>
      <c r="GL39" s="114">
        <v>6426</v>
      </c>
    </row>
    <row r="40" spans="1:194" s="2" customFormat="1" x14ac:dyDescent="0.3">
      <c r="A40" s="115" t="s">
        <v>276</v>
      </c>
      <c r="B40" s="267" t="s">
        <v>526</v>
      </c>
      <c r="C40" s="48" t="str">
        <f t="shared" si="25"/>
        <v xml:space="preserve">England – CCGs - Bedfordshire, Luton and Milton Keynes </v>
      </c>
      <c r="D40" s="69">
        <f t="shared" si="26"/>
        <v>355949</v>
      </c>
      <c r="E40" s="69">
        <f t="shared" si="26"/>
        <v>367983</v>
      </c>
      <c r="F40" s="70">
        <f t="shared" si="27"/>
        <v>959098</v>
      </c>
      <c r="G40" s="70">
        <f t="shared" si="28"/>
        <v>476424</v>
      </c>
      <c r="H40" s="71">
        <f t="shared" si="29"/>
        <v>482674</v>
      </c>
      <c r="I40" s="71">
        <f t="shared" si="30"/>
        <v>355949</v>
      </c>
      <c r="J40" s="71">
        <f t="shared" si="31"/>
        <v>367983</v>
      </c>
      <c r="K40" s="68">
        <f t="shared" si="32"/>
        <v>120475</v>
      </c>
      <c r="L40" s="69">
        <f t="shared" si="33"/>
        <v>114691</v>
      </c>
      <c r="M40" s="112">
        <v>6101</v>
      </c>
      <c r="N40" s="112">
        <v>6538</v>
      </c>
      <c r="O40" s="112">
        <v>6651</v>
      </c>
      <c r="P40" s="112">
        <v>6928</v>
      </c>
      <c r="Q40" s="112">
        <v>7021</v>
      </c>
      <c r="R40" s="112">
        <v>7079</v>
      </c>
      <c r="S40" s="112">
        <v>7130</v>
      </c>
      <c r="T40" s="112">
        <v>7261</v>
      </c>
      <c r="U40" s="112">
        <v>7359</v>
      </c>
      <c r="V40" s="112">
        <v>7239</v>
      </c>
      <c r="W40" s="112">
        <v>6822</v>
      </c>
      <c r="X40" s="112">
        <v>6764</v>
      </c>
      <c r="Y40" s="112">
        <v>6941</v>
      </c>
      <c r="Z40" s="112">
        <v>6609</v>
      </c>
      <c r="AA40" s="112">
        <v>6408</v>
      </c>
      <c r="AB40" s="112">
        <v>5934</v>
      </c>
      <c r="AC40" s="112">
        <v>5862</v>
      </c>
      <c r="AD40" s="112">
        <v>5828</v>
      </c>
      <c r="AE40" s="112">
        <v>5546</v>
      </c>
      <c r="AF40" s="112">
        <v>4313</v>
      </c>
      <c r="AG40" s="112">
        <v>4274</v>
      </c>
      <c r="AH40" s="112">
        <v>4469</v>
      </c>
      <c r="AI40" s="112">
        <v>4968</v>
      </c>
      <c r="AJ40" s="112">
        <v>5375</v>
      </c>
      <c r="AK40" s="112">
        <v>5618</v>
      </c>
      <c r="AL40" s="112">
        <v>5667</v>
      </c>
      <c r="AM40" s="112">
        <v>5850</v>
      </c>
      <c r="AN40" s="112">
        <v>5797</v>
      </c>
      <c r="AO40" s="112">
        <v>5731</v>
      </c>
      <c r="AP40" s="112">
        <v>6085</v>
      </c>
      <c r="AQ40" s="112">
        <v>6321</v>
      </c>
      <c r="AR40" s="112">
        <v>6391</v>
      </c>
      <c r="AS40" s="112">
        <v>6798</v>
      </c>
      <c r="AT40" s="112">
        <v>6673</v>
      </c>
      <c r="AU40" s="112">
        <v>7234</v>
      </c>
      <c r="AV40" s="112">
        <v>7146</v>
      </c>
      <c r="AW40" s="112">
        <v>7029</v>
      </c>
      <c r="AX40" s="112">
        <v>7062</v>
      </c>
      <c r="AY40" s="112">
        <v>7062</v>
      </c>
      <c r="AZ40" s="112">
        <v>7106</v>
      </c>
      <c r="BA40" s="112">
        <v>7197</v>
      </c>
      <c r="BB40" s="112">
        <v>7134</v>
      </c>
      <c r="BC40" s="112">
        <v>6612</v>
      </c>
      <c r="BD40" s="112">
        <v>6407</v>
      </c>
      <c r="BE40" s="112">
        <v>6391</v>
      </c>
      <c r="BF40" s="112">
        <v>6452</v>
      </c>
      <c r="BG40" s="112">
        <v>6463</v>
      </c>
      <c r="BH40" s="112">
        <v>6435</v>
      </c>
      <c r="BI40" s="112">
        <v>6571</v>
      </c>
      <c r="BJ40" s="112">
        <v>6417</v>
      </c>
      <c r="BK40" s="112">
        <v>6344</v>
      </c>
      <c r="BL40" s="112">
        <v>6470</v>
      </c>
      <c r="BM40" s="112">
        <v>6405</v>
      </c>
      <c r="BN40" s="112">
        <v>6616</v>
      </c>
      <c r="BO40" s="112">
        <v>6319</v>
      </c>
      <c r="BP40" s="112">
        <v>6428</v>
      </c>
      <c r="BQ40" s="112">
        <v>6353</v>
      </c>
      <c r="BR40" s="112">
        <v>6084</v>
      </c>
      <c r="BS40" s="112">
        <v>5843</v>
      </c>
      <c r="BT40" s="112">
        <v>5664</v>
      </c>
      <c r="BU40" s="112">
        <v>5417</v>
      </c>
      <c r="BV40" s="112">
        <v>5322</v>
      </c>
      <c r="BW40" s="112">
        <v>5010</v>
      </c>
      <c r="BX40" s="112">
        <v>4887</v>
      </c>
      <c r="BY40" s="112">
        <v>4639</v>
      </c>
      <c r="BZ40" s="112">
        <v>4301</v>
      </c>
      <c r="CA40" s="112">
        <v>4218</v>
      </c>
      <c r="CB40" s="112">
        <v>4140</v>
      </c>
      <c r="CC40" s="112">
        <v>3930</v>
      </c>
      <c r="CD40" s="112">
        <v>3914</v>
      </c>
      <c r="CE40" s="112">
        <v>3897</v>
      </c>
      <c r="CF40" s="112">
        <v>3917</v>
      </c>
      <c r="CG40" s="112">
        <v>4090</v>
      </c>
      <c r="CH40" s="112">
        <v>4308</v>
      </c>
      <c r="CI40" s="112">
        <v>3259</v>
      </c>
      <c r="CJ40" s="112">
        <v>2926</v>
      </c>
      <c r="CK40" s="112">
        <v>3116</v>
      </c>
      <c r="CL40" s="112">
        <v>2691</v>
      </c>
      <c r="CM40" s="112">
        <v>2284</v>
      </c>
      <c r="CN40" s="112">
        <v>2044</v>
      </c>
      <c r="CO40" s="112">
        <v>1956</v>
      </c>
      <c r="CP40" s="112">
        <v>2006</v>
      </c>
      <c r="CQ40" s="112">
        <v>1879</v>
      </c>
      <c r="CR40" s="112">
        <v>1722</v>
      </c>
      <c r="CS40" s="112">
        <v>1525</v>
      </c>
      <c r="CT40" s="112">
        <v>1319</v>
      </c>
      <c r="CU40" s="112">
        <v>1145</v>
      </c>
      <c r="CV40" s="112">
        <v>974</v>
      </c>
      <c r="CW40" s="112">
        <v>829</v>
      </c>
      <c r="CX40" s="112">
        <v>754</v>
      </c>
      <c r="CY40" s="112">
        <v>2410</v>
      </c>
      <c r="CZ40" s="113">
        <v>5917</v>
      </c>
      <c r="DA40" s="113">
        <v>6128</v>
      </c>
      <c r="DB40" s="113">
        <v>6377</v>
      </c>
      <c r="DC40" s="113">
        <v>6562</v>
      </c>
      <c r="DD40" s="113">
        <v>6842</v>
      </c>
      <c r="DE40" s="113">
        <v>6771</v>
      </c>
      <c r="DF40" s="113">
        <v>6734</v>
      </c>
      <c r="DG40" s="113">
        <v>6830</v>
      </c>
      <c r="DH40" s="113">
        <v>6978</v>
      </c>
      <c r="DI40" s="113">
        <v>6865</v>
      </c>
      <c r="DJ40" s="113">
        <v>6731</v>
      </c>
      <c r="DK40" s="113">
        <v>6664</v>
      </c>
      <c r="DL40" s="113">
        <v>6433</v>
      </c>
      <c r="DM40" s="113">
        <v>6024</v>
      </c>
      <c r="DN40" s="113">
        <v>6054</v>
      </c>
      <c r="DO40" s="113">
        <v>5785</v>
      </c>
      <c r="DP40" s="113">
        <v>5591</v>
      </c>
      <c r="DQ40" s="113">
        <v>5405</v>
      </c>
      <c r="DR40" s="113">
        <v>4964</v>
      </c>
      <c r="DS40" s="113">
        <v>3882</v>
      </c>
      <c r="DT40" s="113">
        <v>3658</v>
      </c>
      <c r="DU40" s="113">
        <v>4040</v>
      </c>
      <c r="DV40" s="113">
        <v>4592</v>
      </c>
      <c r="DW40" s="113">
        <v>5028</v>
      </c>
      <c r="DX40" s="113">
        <v>5339</v>
      </c>
      <c r="DY40" s="113">
        <v>5127</v>
      </c>
      <c r="DZ40" s="113">
        <v>5394</v>
      </c>
      <c r="EA40" s="113">
        <v>5562</v>
      </c>
      <c r="EB40" s="113">
        <v>5784</v>
      </c>
      <c r="EC40" s="113">
        <v>6143</v>
      </c>
      <c r="ED40" s="113">
        <v>6610</v>
      </c>
      <c r="EE40" s="113">
        <v>6526</v>
      </c>
      <c r="EF40" s="113">
        <v>7203</v>
      </c>
      <c r="EG40" s="113">
        <v>7024</v>
      </c>
      <c r="EH40" s="113">
        <v>7381</v>
      </c>
      <c r="EI40" s="113">
        <v>7443</v>
      </c>
      <c r="EJ40" s="113">
        <v>7293</v>
      </c>
      <c r="EK40" s="113">
        <v>7359</v>
      </c>
      <c r="EL40" s="113">
        <v>7456</v>
      </c>
      <c r="EM40" s="113">
        <v>7478</v>
      </c>
      <c r="EN40" s="113">
        <v>7362</v>
      </c>
      <c r="EO40" s="113">
        <v>7112</v>
      </c>
      <c r="EP40" s="113">
        <v>6466</v>
      </c>
      <c r="EQ40" s="113">
        <v>6516</v>
      </c>
      <c r="ER40" s="113">
        <v>6245</v>
      </c>
      <c r="ES40" s="113">
        <v>6445</v>
      </c>
      <c r="ET40" s="113">
        <v>6157</v>
      </c>
      <c r="EU40" s="113">
        <v>6462</v>
      </c>
      <c r="EV40" s="113">
        <v>6518</v>
      </c>
      <c r="EW40" s="113">
        <v>6520</v>
      </c>
      <c r="EX40" s="113">
        <v>6372</v>
      </c>
      <c r="EY40" s="113">
        <v>6519</v>
      </c>
      <c r="EZ40" s="113">
        <v>6555</v>
      </c>
      <c r="FA40" s="113">
        <v>6467</v>
      </c>
      <c r="FB40" s="113">
        <v>6661</v>
      </c>
      <c r="FC40" s="113">
        <v>6343</v>
      </c>
      <c r="FD40" s="113">
        <v>6449</v>
      </c>
      <c r="FE40" s="113">
        <v>6212</v>
      </c>
      <c r="FF40" s="113">
        <v>6109</v>
      </c>
      <c r="FG40" s="113">
        <v>5679</v>
      </c>
      <c r="FH40" s="113">
        <v>5430</v>
      </c>
      <c r="FI40" s="113">
        <v>5378</v>
      </c>
      <c r="FJ40" s="113">
        <v>5148</v>
      </c>
      <c r="FK40" s="113">
        <v>4869</v>
      </c>
      <c r="FL40" s="113">
        <v>4746</v>
      </c>
      <c r="FM40" s="113">
        <v>4616</v>
      </c>
      <c r="FN40" s="113">
        <v>4577</v>
      </c>
      <c r="FO40" s="113">
        <v>4402</v>
      </c>
      <c r="FP40" s="113">
        <v>4348</v>
      </c>
      <c r="FQ40" s="113">
        <v>4225</v>
      </c>
      <c r="FR40" s="113">
        <v>4291</v>
      </c>
      <c r="FS40" s="113">
        <v>4359</v>
      </c>
      <c r="FT40" s="113">
        <v>4382</v>
      </c>
      <c r="FU40" s="113">
        <v>4689</v>
      </c>
      <c r="FV40" s="113">
        <v>3561</v>
      </c>
      <c r="FW40" s="113">
        <v>3467</v>
      </c>
      <c r="FX40" s="113">
        <v>3372</v>
      </c>
      <c r="FY40" s="113">
        <v>3105</v>
      </c>
      <c r="FZ40" s="113">
        <v>2715</v>
      </c>
      <c r="GA40" s="113">
        <v>2308</v>
      </c>
      <c r="GB40" s="113">
        <v>2511</v>
      </c>
      <c r="GC40" s="113">
        <v>2374</v>
      </c>
      <c r="GD40" s="113">
        <v>2225</v>
      </c>
      <c r="GE40" s="113">
        <v>2155</v>
      </c>
      <c r="GF40" s="113">
        <v>2088</v>
      </c>
      <c r="GG40" s="113">
        <v>1874</v>
      </c>
      <c r="GH40" s="113">
        <v>1570</v>
      </c>
      <c r="GI40" s="113">
        <v>1425</v>
      </c>
      <c r="GJ40" s="113">
        <v>1310</v>
      </c>
      <c r="GK40" s="113">
        <v>1234</v>
      </c>
      <c r="GL40" s="114">
        <v>4774</v>
      </c>
    </row>
    <row r="41" spans="1:194" s="2" customFormat="1" x14ac:dyDescent="0.3">
      <c r="A41" s="115" t="s">
        <v>276</v>
      </c>
      <c r="B41" s="267" t="s">
        <v>527</v>
      </c>
      <c r="C41" s="48" t="str">
        <f t="shared" si="25"/>
        <v xml:space="preserve">England – CCGs - Berkshire West </v>
      </c>
      <c r="D41" s="69">
        <f t="shared" si="26"/>
        <v>187073</v>
      </c>
      <c r="E41" s="69">
        <f t="shared" si="26"/>
        <v>191599</v>
      </c>
      <c r="F41" s="70">
        <f t="shared" si="27"/>
        <v>492747</v>
      </c>
      <c r="G41" s="70">
        <f t="shared" si="28"/>
        <v>245558</v>
      </c>
      <c r="H41" s="71">
        <f t="shared" si="29"/>
        <v>247189</v>
      </c>
      <c r="I41" s="71">
        <f t="shared" si="30"/>
        <v>187073</v>
      </c>
      <c r="J41" s="71">
        <f t="shared" si="31"/>
        <v>191599</v>
      </c>
      <c r="K41" s="68">
        <f t="shared" si="32"/>
        <v>58485</v>
      </c>
      <c r="L41" s="69">
        <f t="shared" si="33"/>
        <v>55590</v>
      </c>
      <c r="M41" s="112">
        <v>2768</v>
      </c>
      <c r="N41" s="112">
        <v>2914</v>
      </c>
      <c r="O41" s="112">
        <v>2985</v>
      </c>
      <c r="P41" s="112">
        <v>3172</v>
      </c>
      <c r="Q41" s="112">
        <v>3383</v>
      </c>
      <c r="R41" s="112">
        <v>3235</v>
      </c>
      <c r="S41" s="112">
        <v>3197</v>
      </c>
      <c r="T41" s="112">
        <v>3567</v>
      </c>
      <c r="U41" s="112">
        <v>3598</v>
      </c>
      <c r="V41" s="112">
        <v>3521</v>
      </c>
      <c r="W41" s="112">
        <v>3569</v>
      </c>
      <c r="X41" s="112">
        <v>3541</v>
      </c>
      <c r="Y41" s="112">
        <v>3578</v>
      </c>
      <c r="Z41" s="112">
        <v>3267</v>
      </c>
      <c r="AA41" s="112">
        <v>3163</v>
      </c>
      <c r="AB41" s="112">
        <v>3099</v>
      </c>
      <c r="AC41" s="112">
        <v>3005</v>
      </c>
      <c r="AD41" s="112">
        <v>2923</v>
      </c>
      <c r="AE41" s="112">
        <v>2789</v>
      </c>
      <c r="AF41" s="112">
        <v>2838</v>
      </c>
      <c r="AG41" s="112">
        <v>2744</v>
      </c>
      <c r="AH41" s="112">
        <v>2865</v>
      </c>
      <c r="AI41" s="112">
        <v>2804</v>
      </c>
      <c r="AJ41" s="112">
        <v>2932</v>
      </c>
      <c r="AK41" s="112">
        <v>3029</v>
      </c>
      <c r="AL41" s="112">
        <v>3062</v>
      </c>
      <c r="AM41" s="112">
        <v>2981</v>
      </c>
      <c r="AN41" s="112">
        <v>3037</v>
      </c>
      <c r="AO41" s="112">
        <v>3167</v>
      </c>
      <c r="AP41" s="112">
        <v>2967</v>
      </c>
      <c r="AQ41" s="112">
        <v>3156</v>
      </c>
      <c r="AR41" s="112">
        <v>2925</v>
      </c>
      <c r="AS41" s="112">
        <v>3029</v>
      </c>
      <c r="AT41" s="112">
        <v>2965</v>
      </c>
      <c r="AU41" s="112">
        <v>3081</v>
      </c>
      <c r="AV41" s="112">
        <v>3189</v>
      </c>
      <c r="AW41" s="112">
        <v>3121</v>
      </c>
      <c r="AX41" s="112">
        <v>3274</v>
      </c>
      <c r="AY41" s="112">
        <v>3387</v>
      </c>
      <c r="AZ41" s="112">
        <v>3432</v>
      </c>
      <c r="BA41" s="112">
        <v>3584</v>
      </c>
      <c r="BB41" s="112">
        <v>3499</v>
      </c>
      <c r="BC41" s="112">
        <v>3415</v>
      </c>
      <c r="BD41" s="112">
        <v>3452</v>
      </c>
      <c r="BE41" s="112">
        <v>3307</v>
      </c>
      <c r="BF41" s="112">
        <v>3428</v>
      </c>
      <c r="BG41" s="112">
        <v>3394</v>
      </c>
      <c r="BH41" s="112">
        <v>3510</v>
      </c>
      <c r="BI41" s="112">
        <v>3722</v>
      </c>
      <c r="BJ41" s="112">
        <v>3633</v>
      </c>
      <c r="BK41" s="112">
        <v>3545</v>
      </c>
      <c r="BL41" s="112">
        <v>3677</v>
      </c>
      <c r="BM41" s="112">
        <v>3347</v>
      </c>
      <c r="BN41" s="112">
        <v>3541</v>
      </c>
      <c r="BO41" s="112">
        <v>3556</v>
      </c>
      <c r="BP41" s="112">
        <v>3471</v>
      </c>
      <c r="BQ41" s="112">
        <v>3431</v>
      </c>
      <c r="BR41" s="112">
        <v>3322</v>
      </c>
      <c r="BS41" s="112">
        <v>3171</v>
      </c>
      <c r="BT41" s="112">
        <v>2976</v>
      </c>
      <c r="BU41" s="112">
        <v>2995</v>
      </c>
      <c r="BV41" s="112">
        <v>2757</v>
      </c>
      <c r="BW41" s="112">
        <v>2795</v>
      </c>
      <c r="BX41" s="112">
        <v>2575</v>
      </c>
      <c r="BY41" s="112">
        <v>2519</v>
      </c>
      <c r="BZ41" s="112">
        <v>2182</v>
      </c>
      <c r="CA41" s="112">
        <v>2258</v>
      </c>
      <c r="CB41" s="112">
        <v>2153</v>
      </c>
      <c r="CC41" s="112">
        <v>2054</v>
      </c>
      <c r="CD41" s="112">
        <v>2028</v>
      </c>
      <c r="CE41" s="112">
        <v>1892</v>
      </c>
      <c r="CF41" s="112">
        <v>2028</v>
      </c>
      <c r="CG41" s="112">
        <v>2256</v>
      </c>
      <c r="CH41" s="112">
        <v>2410</v>
      </c>
      <c r="CI41" s="112">
        <v>1670</v>
      </c>
      <c r="CJ41" s="112">
        <v>1693</v>
      </c>
      <c r="CK41" s="112">
        <v>1678</v>
      </c>
      <c r="CL41" s="112">
        <v>1504</v>
      </c>
      <c r="CM41" s="112">
        <v>1351</v>
      </c>
      <c r="CN41" s="112">
        <v>1133</v>
      </c>
      <c r="CO41" s="112">
        <v>1233</v>
      </c>
      <c r="CP41" s="112">
        <v>1037</v>
      </c>
      <c r="CQ41" s="112">
        <v>1023</v>
      </c>
      <c r="CR41" s="112">
        <v>997</v>
      </c>
      <c r="CS41" s="112">
        <v>826</v>
      </c>
      <c r="CT41" s="112">
        <v>723</v>
      </c>
      <c r="CU41" s="112">
        <v>629</v>
      </c>
      <c r="CV41" s="112">
        <v>516</v>
      </c>
      <c r="CW41" s="112">
        <v>525</v>
      </c>
      <c r="CX41" s="112">
        <v>425</v>
      </c>
      <c r="CY41" s="112">
        <v>1453</v>
      </c>
      <c r="CZ41" s="113">
        <v>2613</v>
      </c>
      <c r="DA41" s="113">
        <v>2658</v>
      </c>
      <c r="DB41" s="113">
        <v>2889</v>
      </c>
      <c r="DC41" s="113">
        <v>3034</v>
      </c>
      <c r="DD41" s="113">
        <v>3151</v>
      </c>
      <c r="DE41" s="113">
        <v>3071</v>
      </c>
      <c r="DF41" s="113">
        <v>3237</v>
      </c>
      <c r="DG41" s="113">
        <v>3354</v>
      </c>
      <c r="DH41" s="113">
        <v>3284</v>
      </c>
      <c r="DI41" s="113">
        <v>3430</v>
      </c>
      <c r="DJ41" s="113">
        <v>3284</v>
      </c>
      <c r="DK41" s="113">
        <v>3197</v>
      </c>
      <c r="DL41" s="113">
        <v>3305</v>
      </c>
      <c r="DM41" s="113">
        <v>3290</v>
      </c>
      <c r="DN41" s="113">
        <v>3062</v>
      </c>
      <c r="DO41" s="113">
        <v>2855</v>
      </c>
      <c r="DP41" s="113">
        <v>2966</v>
      </c>
      <c r="DQ41" s="113">
        <v>2910</v>
      </c>
      <c r="DR41" s="113">
        <v>2754</v>
      </c>
      <c r="DS41" s="113">
        <v>2558</v>
      </c>
      <c r="DT41" s="113">
        <v>2563</v>
      </c>
      <c r="DU41" s="113">
        <v>2822</v>
      </c>
      <c r="DV41" s="113">
        <v>2697</v>
      </c>
      <c r="DW41" s="113">
        <v>2660</v>
      </c>
      <c r="DX41" s="113">
        <v>2847</v>
      </c>
      <c r="DY41" s="113">
        <v>2834</v>
      </c>
      <c r="DZ41" s="113">
        <v>2832</v>
      </c>
      <c r="EA41" s="113">
        <v>2742</v>
      </c>
      <c r="EB41" s="113">
        <v>2778</v>
      </c>
      <c r="EC41" s="113">
        <v>2986</v>
      </c>
      <c r="ED41" s="113">
        <v>3101</v>
      </c>
      <c r="EE41" s="113">
        <v>2882</v>
      </c>
      <c r="EF41" s="113">
        <v>3018</v>
      </c>
      <c r="EG41" s="113">
        <v>3170</v>
      </c>
      <c r="EH41" s="113">
        <v>3181</v>
      </c>
      <c r="EI41" s="113">
        <v>3255</v>
      </c>
      <c r="EJ41" s="113">
        <v>3404</v>
      </c>
      <c r="EK41" s="113">
        <v>3362</v>
      </c>
      <c r="EL41" s="113">
        <v>3427</v>
      </c>
      <c r="EM41" s="113">
        <v>3620</v>
      </c>
      <c r="EN41" s="113">
        <v>3801</v>
      </c>
      <c r="EO41" s="113">
        <v>3488</v>
      </c>
      <c r="EP41" s="113">
        <v>3526</v>
      </c>
      <c r="EQ41" s="113">
        <v>3478</v>
      </c>
      <c r="ER41" s="113">
        <v>3288</v>
      </c>
      <c r="ES41" s="113">
        <v>3471</v>
      </c>
      <c r="ET41" s="113">
        <v>3434</v>
      </c>
      <c r="EU41" s="113">
        <v>3436</v>
      </c>
      <c r="EV41" s="113">
        <v>3541</v>
      </c>
      <c r="EW41" s="113">
        <v>3625</v>
      </c>
      <c r="EX41" s="113">
        <v>3354</v>
      </c>
      <c r="EY41" s="113">
        <v>3526</v>
      </c>
      <c r="EZ41" s="113">
        <v>3523</v>
      </c>
      <c r="FA41" s="113">
        <v>3561</v>
      </c>
      <c r="FB41" s="113">
        <v>3393</v>
      </c>
      <c r="FC41" s="113">
        <v>3488</v>
      </c>
      <c r="FD41" s="113">
        <v>3374</v>
      </c>
      <c r="FE41" s="113">
        <v>3279</v>
      </c>
      <c r="FF41" s="113">
        <v>3101</v>
      </c>
      <c r="FG41" s="113">
        <v>3049</v>
      </c>
      <c r="FH41" s="113">
        <v>2718</v>
      </c>
      <c r="FI41" s="113">
        <v>2706</v>
      </c>
      <c r="FJ41" s="113">
        <v>2692</v>
      </c>
      <c r="FK41" s="113">
        <v>2559</v>
      </c>
      <c r="FL41" s="113">
        <v>2360</v>
      </c>
      <c r="FM41" s="113">
        <v>2414</v>
      </c>
      <c r="FN41" s="113">
        <v>2247</v>
      </c>
      <c r="FO41" s="113">
        <v>2103</v>
      </c>
      <c r="FP41" s="113">
        <v>2206</v>
      </c>
      <c r="FQ41" s="113">
        <v>2202</v>
      </c>
      <c r="FR41" s="113">
        <v>2272</v>
      </c>
      <c r="FS41" s="113">
        <v>2314</v>
      </c>
      <c r="FT41" s="113">
        <v>2402</v>
      </c>
      <c r="FU41" s="113">
        <v>2596</v>
      </c>
      <c r="FV41" s="113">
        <v>1997</v>
      </c>
      <c r="FW41" s="113">
        <v>1941</v>
      </c>
      <c r="FX41" s="113">
        <v>1966</v>
      </c>
      <c r="FY41" s="113">
        <v>1755</v>
      </c>
      <c r="FZ41" s="113">
        <v>1570</v>
      </c>
      <c r="GA41" s="113">
        <v>1377</v>
      </c>
      <c r="GB41" s="113">
        <v>1277</v>
      </c>
      <c r="GC41" s="113">
        <v>1378</v>
      </c>
      <c r="GD41" s="113">
        <v>1297</v>
      </c>
      <c r="GE41" s="113">
        <v>1084</v>
      </c>
      <c r="GF41" s="113">
        <v>1096</v>
      </c>
      <c r="GG41" s="113">
        <v>999</v>
      </c>
      <c r="GH41" s="113">
        <v>898</v>
      </c>
      <c r="GI41" s="113">
        <v>821</v>
      </c>
      <c r="GJ41" s="113">
        <v>742</v>
      </c>
      <c r="GK41" s="113">
        <v>643</v>
      </c>
      <c r="GL41" s="114">
        <v>2738</v>
      </c>
    </row>
    <row r="42" spans="1:194" s="2" customFormat="1" x14ac:dyDescent="0.3">
      <c r="A42" s="115" t="s">
        <v>276</v>
      </c>
      <c r="B42" s="267" t="s">
        <v>528</v>
      </c>
      <c r="C42" s="48" t="str">
        <f t="shared" si="25"/>
        <v xml:space="preserve">England – CCGs - Birmingham and Solihull </v>
      </c>
      <c r="D42" s="69">
        <f t="shared" si="26"/>
        <v>431773</v>
      </c>
      <c r="E42" s="69">
        <f t="shared" si="26"/>
        <v>459616</v>
      </c>
      <c r="F42" s="70">
        <f t="shared" si="27"/>
        <v>1179731</v>
      </c>
      <c r="G42" s="70">
        <f t="shared" si="28"/>
        <v>580301</v>
      </c>
      <c r="H42" s="71">
        <f t="shared" si="29"/>
        <v>599430</v>
      </c>
      <c r="I42" s="71">
        <f t="shared" si="30"/>
        <v>431773</v>
      </c>
      <c r="J42" s="71">
        <f t="shared" si="31"/>
        <v>459616</v>
      </c>
      <c r="K42" s="68">
        <f t="shared" si="32"/>
        <v>148528</v>
      </c>
      <c r="L42" s="69">
        <f t="shared" si="33"/>
        <v>139814</v>
      </c>
      <c r="M42" s="112">
        <v>7573</v>
      </c>
      <c r="N42" s="112">
        <v>7950</v>
      </c>
      <c r="O42" s="112">
        <v>8020</v>
      </c>
      <c r="P42" s="112">
        <v>8483</v>
      </c>
      <c r="Q42" s="112">
        <v>8484</v>
      </c>
      <c r="R42" s="112">
        <v>8425</v>
      </c>
      <c r="S42" s="112">
        <v>8751</v>
      </c>
      <c r="T42" s="112">
        <v>8670</v>
      </c>
      <c r="U42" s="112">
        <v>8934</v>
      </c>
      <c r="V42" s="112">
        <v>8485</v>
      </c>
      <c r="W42" s="112">
        <v>8195</v>
      </c>
      <c r="X42" s="112">
        <v>8386</v>
      </c>
      <c r="Y42" s="112">
        <v>8419</v>
      </c>
      <c r="Z42" s="112">
        <v>8388</v>
      </c>
      <c r="AA42" s="112">
        <v>8038</v>
      </c>
      <c r="AB42" s="112">
        <v>7877</v>
      </c>
      <c r="AC42" s="112">
        <v>7808</v>
      </c>
      <c r="AD42" s="112">
        <v>7642</v>
      </c>
      <c r="AE42" s="112">
        <v>7607</v>
      </c>
      <c r="AF42" s="112">
        <v>8957</v>
      </c>
      <c r="AG42" s="112">
        <v>9834</v>
      </c>
      <c r="AH42" s="112">
        <v>10068</v>
      </c>
      <c r="AI42" s="112">
        <v>9937</v>
      </c>
      <c r="AJ42" s="112">
        <v>9932</v>
      </c>
      <c r="AK42" s="112">
        <v>9580</v>
      </c>
      <c r="AL42" s="112">
        <v>9157</v>
      </c>
      <c r="AM42" s="112">
        <v>9608</v>
      </c>
      <c r="AN42" s="112">
        <v>9224</v>
      </c>
      <c r="AO42" s="112">
        <v>9309</v>
      </c>
      <c r="AP42" s="112">
        <v>9354</v>
      </c>
      <c r="AQ42" s="112">
        <v>8699</v>
      </c>
      <c r="AR42" s="112">
        <v>8181</v>
      </c>
      <c r="AS42" s="112">
        <v>8002</v>
      </c>
      <c r="AT42" s="112">
        <v>7642</v>
      </c>
      <c r="AU42" s="112">
        <v>7655</v>
      </c>
      <c r="AV42" s="112">
        <v>7678</v>
      </c>
      <c r="AW42" s="112">
        <v>7202</v>
      </c>
      <c r="AX42" s="112">
        <v>7333</v>
      </c>
      <c r="AY42" s="112">
        <v>7098</v>
      </c>
      <c r="AZ42" s="112">
        <v>7309</v>
      </c>
      <c r="BA42" s="112">
        <v>7303</v>
      </c>
      <c r="BB42" s="112">
        <v>6935</v>
      </c>
      <c r="BC42" s="112">
        <v>6451</v>
      </c>
      <c r="BD42" s="112">
        <v>6414</v>
      </c>
      <c r="BE42" s="112">
        <v>6473</v>
      </c>
      <c r="BF42" s="112">
        <v>6499</v>
      </c>
      <c r="BG42" s="112">
        <v>6615</v>
      </c>
      <c r="BH42" s="112">
        <v>6835</v>
      </c>
      <c r="BI42" s="112">
        <v>6996</v>
      </c>
      <c r="BJ42" s="112">
        <v>6971</v>
      </c>
      <c r="BK42" s="112">
        <v>6947</v>
      </c>
      <c r="BL42" s="112">
        <v>7127</v>
      </c>
      <c r="BM42" s="112">
        <v>7027</v>
      </c>
      <c r="BN42" s="112">
        <v>6810</v>
      </c>
      <c r="BO42" s="112">
        <v>6907</v>
      </c>
      <c r="BP42" s="112">
        <v>6871</v>
      </c>
      <c r="BQ42" s="112">
        <v>6603</v>
      </c>
      <c r="BR42" s="112">
        <v>6651</v>
      </c>
      <c r="BS42" s="112">
        <v>6485</v>
      </c>
      <c r="BT42" s="112">
        <v>6022</v>
      </c>
      <c r="BU42" s="112">
        <v>5732</v>
      </c>
      <c r="BV42" s="112">
        <v>5539</v>
      </c>
      <c r="BW42" s="112">
        <v>5554</v>
      </c>
      <c r="BX42" s="112">
        <v>5191</v>
      </c>
      <c r="BY42" s="112">
        <v>4929</v>
      </c>
      <c r="BZ42" s="112">
        <v>4880</v>
      </c>
      <c r="CA42" s="112">
        <v>4849</v>
      </c>
      <c r="CB42" s="112">
        <v>4696</v>
      </c>
      <c r="CC42" s="112">
        <v>4484</v>
      </c>
      <c r="CD42" s="112">
        <v>4312</v>
      </c>
      <c r="CE42" s="112">
        <v>4286</v>
      </c>
      <c r="CF42" s="112">
        <v>4198</v>
      </c>
      <c r="CG42" s="112">
        <v>4327</v>
      </c>
      <c r="CH42" s="112">
        <v>4660</v>
      </c>
      <c r="CI42" s="112">
        <v>3574</v>
      </c>
      <c r="CJ42" s="112">
        <v>3564</v>
      </c>
      <c r="CK42" s="112">
        <v>3545</v>
      </c>
      <c r="CL42" s="112">
        <v>3186</v>
      </c>
      <c r="CM42" s="112">
        <v>2784</v>
      </c>
      <c r="CN42" s="112">
        <v>2397</v>
      </c>
      <c r="CO42" s="112">
        <v>2462</v>
      </c>
      <c r="CP42" s="112">
        <v>2486</v>
      </c>
      <c r="CQ42" s="112">
        <v>2184</v>
      </c>
      <c r="CR42" s="112">
        <v>2050</v>
      </c>
      <c r="CS42" s="112">
        <v>1872</v>
      </c>
      <c r="CT42" s="112">
        <v>1706</v>
      </c>
      <c r="CU42" s="112">
        <v>1384</v>
      </c>
      <c r="CV42" s="112">
        <v>1386</v>
      </c>
      <c r="CW42" s="112">
        <v>1117</v>
      </c>
      <c r="CX42" s="112">
        <v>967</v>
      </c>
      <c r="CY42" s="112">
        <v>3164</v>
      </c>
      <c r="CZ42" s="113">
        <v>7355</v>
      </c>
      <c r="DA42" s="113">
        <v>7394</v>
      </c>
      <c r="DB42" s="113">
        <v>7852</v>
      </c>
      <c r="DC42" s="113">
        <v>7989</v>
      </c>
      <c r="DD42" s="113">
        <v>8170</v>
      </c>
      <c r="DE42" s="113">
        <v>8083</v>
      </c>
      <c r="DF42" s="113">
        <v>8076</v>
      </c>
      <c r="DG42" s="113">
        <v>8278</v>
      </c>
      <c r="DH42" s="113">
        <v>8264</v>
      </c>
      <c r="DI42" s="113">
        <v>8035</v>
      </c>
      <c r="DJ42" s="113">
        <v>7724</v>
      </c>
      <c r="DK42" s="113">
        <v>7859</v>
      </c>
      <c r="DL42" s="113">
        <v>7867</v>
      </c>
      <c r="DM42" s="113">
        <v>7512</v>
      </c>
      <c r="DN42" s="113">
        <v>7780</v>
      </c>
      <c r="DO42" s="113">
        <v>7454</v>
      </c>
      <c r="DP42" s="113">
        <v>7203</v>
      </c>
      <c r="DQ42" s="113">
        <v>6919</v>
      </c>
      <c r="DR42" s="113">
        <v>7300</v>
      </c>
      <c r="DS42" s="113">
        <v>9863</v>
      </c>
      <c r="DT42" s="113">
        <v>10457</v>
      </c>
      <c r="DU42" s="113">
        <v>10474</v>
      </c>
      <c r="DV42" s="113">
        <v>9817</v>
      </c>
      <c r="DW42" s="113">
        <v>9193</v>
      </c>
      <c r="DX42" s="113">
        <v>9368</v>
      </c>
      <c r="DY42" s="113">
        <v>9142</v>
      </c>
      <c r="DZ42" s="113">
        <v>9254</v>
      </c>
      <c r="EA42" s="113">
        <v>8978</v>
      </c>
      <c r="EB42" s="113">
        <v>9094</v>
      </c>
      <c r="EC42" s="113">
        <v>9135</v>
      </c>
      <c r="ED42" s="113">
        <v>8352</v>
      </c>
      <c r="EE42" s="113">
        <v>8086</v>
      </c>
      <c r="EF42" s="113">
        <v>8122</v>
      </c>
      <c r="EG42" s="113">
        <v>8252</v>
      </c>
      <c r="EH42" s="113">
        <v>7943</v>
      </c>
      <c r="EI42" s="113">
        <v>7498</v>
      </c>
      <c r="EJ42" s="113">
        <v>7589</v>
      </c>
      <c r="EK42" s="113">
        <v>7681</v>
      </c>
      <c r="EL42" s="113">
        <v>7617</v>
      </c>
      <c r="EM42" s="113">
        <v>7781</v>
      </c>
      <c r="EN42" s="113">
        <v>7967</v>
      </c>
      <c r="EO42" s="113">
        <v>7281</v>
      </c>
      <c r="EP42" s="113">
        <v>6893</v>
      </c>
      <c r="EQ42" s="113">
        <v>6796</v>
      </c>
      <c r="ER42" s="113">
        <v>6877</v>
      </c>
      <c r="ES42" s="113">
        <v>6602</v>
      </c>
      <c r="ET42" s="113">
        <v>6632</v>
      </c>
      <c r="EU42" s="113">
        <v>6953</v>
      </c>
      <c r="EV42" s="113">
        <v>7300</v>
      </c>
      <c r="EW42" s="113">
        <v>7564</v>
      </c>
      <c r="EX42" s="113">
        <v>7451</v>
      </c>
      <c r="EY42" s="113">
        <v>7532</v>
      </c>
      <c r="EZ42" s="113">
        <v>7430</v>
      </c>
      <c r="FA42" s="113">
        <v>7255</v>
      </c>
      <c r="FB42" s="113">
        <v>7255</v>
      </c>
      <c r="FC42" s="113">
        <v>7250</v>
      </c>
      <c r="FD42" s="113">
        <v>7099</v>
      </c>
      <c r="FE42" s="113">
        <v>6789</v>
      </c>
      <c r="FF42" s="113">
        <v>6968</v>
      </c>
      <c r="FG42" s="113">
        <v>6411</v>
      </c>
      <c r="FH42" s="113">
        <v>6174</v>
      </c>
      <c r="FI42" s="113">
        <v>5962</v>
      </c>
      <c r="FJ42" s="113">
        <v>5609</v>
      </c>
      <c r="FK42" s="113">
        <v>5542</v>
      </c>
      <c r="FL42" s="113">
        <v>5049</v>
      </c>
      <c r="FM42" s="113">
        <v>4943</v>
      </c>
      <c r="FN42" s="113">
        <v>4942</v>
      </c>
      <c r="FO42" s="113">
        <v>4969</v>
      </c>
      <c r="FP42" s="113">
        <v>4726</v>
      </c>
      <c r="FQ42" s="113">
        <v>4559</v>
      </c>
      <c r="FR42" s="113">
        <v>4777</v>
      </c>
      <c r="FS42" s="113">
        <v>4817</v>
      </c>
      <c r="FT42" s="113">
        <v>4959</v>
      </c>
      <c r="FU42" s="113">
        <v>5182</v>
      </c>
      <c r="FV42" s="113">
        <v>4150</v>
      </c>
      <c r="FW42" s="113">
        <v>4108</v>
      </c>
      <c r="FX42" s="113">
        <v>4141</v>
      </c>
      <c r="FY42" s="113">
        <v>3912</v>
      </c>
      <c r="FZ42" s="113">
        <v>3475</v>
      </c>
      <c r="GA42" s="113">
        <v>2990</v>
      </c>
      <c r="GB42" s="113">
        <v>3060</v>
      </c>
      <c r="GC42" s="113">
        <v>3041</v>
      </c>
      <c r="GD42" s="113">
        <v>2971</v>
      </c>
      <c r="GE42" s="113">
        <v>2921</v>
      </c>
      <c r="GF42" s="113">
        <v>2676</v>
      </c>
      <c r="GG42" s="113">
        <v>2442</v>
      </c>
      <c r="GH42" s="113">
        <v>2071</v>
      </c>
      <c r="GI42" s="113">
        <v>1923</v>
      </c>
      <c r="GJ42" s="113">
        <v>1895</v>
      </c>
      <c r="GK42" s="113">
        <v>1621</v>
      </c>
      <c r="GL42" s="114">
        <v>6708</v>
      </c>
    </row>
    <row r="43" spans="1:194" s="2" customFormat="1" x14ac:dyDescent="0.3">
      <c r="A43" s="115" t="s">
        <v>276</v>
      </c>
      <c r="B43" s="267" t="s">
        <v>529</v>
      </c>
      <c r="C43" s="48" t="str">
        <f t="shared" si="25"/>
        <v xml:space="preserve">England – CCGs - Black Country and West Birmingham </v>
      </c>
      <c r="D43" s="69">
        <f t="shared" si="26"/>
        <v>516421</v>
      </c>
      <c r="E43" s="69">
        <f t="shared" si="26"/>
        <v>533261</v>
      </c>
      <c r="F43" s="70">
        <f t="shared" si="27"/>
        <v>1380809</v>
      </c>
      <c r="G43" s="70">
        <f t="shared" si="28"/>
        <v>686215</v>
      </c>
      <c r="H43" s="71">
        <f t="shared" si="29"/>
        <v>694594</v>
      </c>
      <c r="I43" s="71">
        <f t="shared" si="30"/>
        <v>516421</v>
      </c>
      <c r="J43" s="71">
        <f t="shared" si="31"/>
        <v>533261</v>
      </c>
      <c r="K43" s="68">
        <f t="shared" si="32"/>
        <v>169794</v>
      </c>
      <c r="L43" s="69">
        <f t="shared" si="33"/>
        <v>161333</v>
      </c>
      <c r="M43" s="112">
        <v>8662</v>
      </c>
      <c r="N43" s="112">
        <v>9081</v>
      </c>
      <c r="O43" s="112">
        <v>9362</v>
      </c>
      <c r="P43" s="112">
        <v>9507</v>
      </c>
      <c r="Q43" s="112">
        <v>9740</v>
      </c>
      <c r="R43" s="112">
        <v>9637</v>
      </c>
      <c r="S43" s="112">
        <v>9805</v>
      </c>
      <c r="T43" s="112">
        <v>10268</v>
      </c>
      <c r="U43" s="112">
        <v>10190</v>
      </c>
      <c r="V43" s="112">
        <v>9667</v>
      </c>
      <c r="W43" s="112">
        <v>9713</v>
      </c>
      <c r="X43" s="112">
        <v>9596</v>
      </c>
      <c r="Y43" s="112">
        <v>9767</v>
      </c>
      <c r="Z43" s="112">
        <v>9105</v>
      </c>
      <c r="AA43" s="112">
        <v>9357</v>
      </c>
      <c r="AB43" s="112">
        <v>9077</v>
      </c>
      <c r="AC43" s="112">
        <v>8831</v>
      </c>
      <c r="AD43" s="112">
        <v>8429</v>
      </c>
      <c r="AE43" s="112">
        <v>8435</v>
      </c>
      <c r="AF43" s="112">
        <v>7946</v>
      </c>
      <c r="AG43" s="112">
        <v>8129</v>
      </c>
      <c r="AH43" s="112">
        <v>8433</v>
      </c>
      <c r="AI43" s="112">
        <v>8904</v>
      </c>
      <c r="AJ43" s="112">
        <v>9423</v>
      </c>
      <c r="AK43" s="112">
        <v>9247</v>
      </c>
      <c r="AL43" s="112">
        <v>9774</v>
      </c>
      <c r="AM43" s="112">
        <v>9749</v>
      </c>
      <c r="AN43" s="112">
        <v>9998</v>
      </c>
      <c r="AO43" s="112">
        <v>10078</v>
      </c>
      <c r="AP43" s="112">
        <v>10216</v>
      </c>
      <c r="AQ43" s="112">
        <v>9879</v>
      </c>
      <c r="AR43" s="112">
        <v>9840</v>
      </c>
      <c r="AS43" s="112">
        <v>9914</v>
      </c>
      <c r="AT43" s="112">
        <v>9581</v>
      </c>
      <c r="AU43" s="112">
        <v>9802</v>
      </c>
      <c r="AV43" s="112">
        <v>9815</v>
      </c>
      <c r="AW43" s="112">
        <v>9302</v>
      </c>
      <c r="AX43" s="112">
        <v>9513</v>
      </c>
      <c r="AY43" s="112">
        <v>9076</v>
      </c>
      <c r="AZ43" s="112">
        <v>9085</v>
      </c>
      <c r="BA43" s="112">
        <v>9241</v>
      </c>
      <c r="BB43" s="112">
        <v>8763</v>
      </c>
      <c r="BC43" s="112">
        <v>8147</v>
      </c>
      <c r="BD43" s="112">
        <v>7834</v>
      </c>
      <c r="BE43" s="112">
        <v>8261</v>
      </c>
      <c r="BF43" s="112">
        <v>8290</v>
      </c>
      <c r="BG43" s="112">
        <v>8553</v>
      </c>
      <c r="BH43" s="112">
        <v>8761</v>
      </c>
      <c r="BI43" s="112">
        <v>9200</v>
      </c>
      <c r="BJ43" s="112">
        <v>9181</v>
      </c>
      <c r="BK43" s="112">
        <v>9272</v>
      </c>
      <c r="BL43" s="112">
        <v>9254</v>
      </c>
      <c r="BM43" s="112">
        <v>9185</v>
      </c>
      <c r="BN43" s="112">
        <v>8976</v>
      </c>
      <c r="BO43" s="112">
        <v>8824</v>
      </c>
      <c r="BP43" s="112">
        <v>8503</v>
      </c>
      <c r="BQ43" s="112">
        <v>8706</v>
      </c>
      <c r="BR43" s="112">
        <v>8369</v>
      </c>
      <c r="BS43" s="112">
        <v>8333</v>
      </c>
      <c r="BT43" s="112">
        <v>7927</v>
      </c>
      <c r="BU43" s="112">
        <v>7229</v>
      </c>
      <c r="BV43" s="112">
        <v>7101</v>
      </c>
      <c r="BW43" s="112">
        <v>6915</v>
      </c>
      <c r="BX43" s="112">
        <v>6651</v>
      </c>
      <c r="BY43" s="112">
        <v>6346</v>
      </c>
      <c r="BZ43" s="112">
        <v>6174</v>
      </c>
      <c r="CA43" s="112">
        <v>5920</v>
      </c>
      <c r="CB43" s="112">
        <v>6031</v>
      </c>
      <c r="CC43" s="112">
        <v>5742</v>
      </c>
      <c r="CD43" s="112">
        <v>5514</v>
      </c>
      <c r="CE43" s="112">
        <v>5401</v>
      </c>
      <c r="CF43" s="112">
        <v>5457</v>
      </c>
      <c r="CG43" s="112">
        <v>5551</v>
      </c>
      <c r="CH43" s="112">
        <v>5845</v>
      </c>
      <c r="CI43" s="112">
        <v>4553</v>
      </c>
      <c r="CJ43" s="112">
        <v>4542</v>
      </c>
      <c r="CK43" s="112">
        <v>4599</v>
      </c>
      <c r="CL43" s="112">
        <v>4300</v>
      </c>
      <c r="CM43" s="112">
        <v>3845</v>
      </c>
      <c r="CN43" s="112">
        <v>3353</v>
      </c>
      <c r="CO43" s="112">
        <v>3366</v>
      </c>
      <c r="CP43" s="112">
        <v>3122</v>
      </c>
      <c r="CQ43" s="112">
        <v>2997</v>
      </c>
      <c r="CR43" s="112">
        <v>2659</v>
      </c>
      <c r="CS43" s="112">
        <v>2386</v>
      </c>
      <c r="CT43" s="112">
        <v>2130</v>
      </c>
      <c r="CU43" s="112">
        <v>1739</v>
      </c>
      <c r="CV43" s="112">
        <v>1527</v>
      </c>
      <c r="CW43" s="112">
        <v>1296</v>
      </c>
      <c r="CX43" s="112">
        <v>1090</v>
      </c>
      <c r="CY43" s="112">
        <v>3321</v>
      </c>
      <c r="CZ43" s="113">
        <v>8309</v>
      </c>
      <c r="DA43" s="113">
        <v>8492</v>
      </c>
      <c r="DB43" s="113">
        <v>8829</v>
      </c>
      <c r="DC43" s="113">
        <v>9265</v>
      </c>
      <c r="DD43" s="113">
        <v>9207</v>
      </c>
      <c r="DE43" s="113">
        <v>9262</v>
      </c>
      <c r="DF43" s="113">
        <v>9416</v>
      </c>
      <c r="DG43" s="113">
        <v>9467</v>
      </c>
      <c r="DH43" s="113">
        <v>9687</v>
      </c>
      <c r="DI43" s="113">
        <v>9344</v>
      </c>
      <c r="DJ43" s="113">
        <v>8975</v>
      </c>
      <c r="DK43" s="113">
        <v>9210</v>
      </c>
      <c r="DL43" s="113">
        <v>9158</v>
      </c>
      <c r="DM43" s="113">
        <v>8927</v>
      </c>
      <c r="DN43" s="113">
        <v>8912</v>
      </c>
      <c r="DO43" s="113">
        <v>8612</v>
      </c>
      <c r="DP43" s="113">
        <v>8223</v>
      </c>
      <c r="DQ43" s="113">
        <v>8038</v>
      </c>
      <c r="DR43" s="113">
        <v>7704</v>
      </c>
      <c r="DS43" s="113">
        <v>7144</v>
      </c>
      <c r="DT43" s="113">
        <v>7115</v>
      </c>
      <c r="DU43" s="113">
        <v>7669</v>
      </c>
      <c r="DV43" s="113">
        <v>8198</v>
      </c>
      <c r="DW43" s="113">
        <v>8907</v>
      </c>
      <c r="DX43" s="113">
        <v>9283</v>
      </c>
      <c r="DY43" s="113">
        <v>9049</v>
      </c>
      <c r="DZ43" s="113">
        <v>9433</v>
      </c>
      <c r="EA43" s="113">
        <v>9620</v>
      </c>
      <c r="EB43" s="113">
        <v>10029</v>
      </c>
      <c r="EC43" s="113">
        <v>10122</v>
      </c>
      <c r="ED43" s="113">
        <v>9864</v>
      </c>
      <c r="EE43" s="113">
        <v>9905</v>
      </c>
      <c r="EF43" s="113">
        <v>9795</v>
      </c>
      <c r="EG43" s="113">
        <v>10059</v>
      </c>
      <c r="EH43" s="113">
        <v>9928</v>
      </c>
      <c r="EI43" s="113">
        <v>9759</v>
      </c>
      <c r="EJ43" s="113">
        <v>9570</v>
      </c>
      <c r="EK43" s="113">
        <v>9566</v>
      </c>
      <c r="EL43" s="113">
        <v>9358</v>
      </c>
      <c r="EM43" s="113">
        <v>9231</v>
      </c>
      <c r="EN43" s="113">
        <v>9286</v>
      </c>
      <c r="EO43" s="113">
        <v>8693</v>
      </c>
      <c r="EP43" s="113">
        <v>7896</v>
      </c>
      <c r="EQ43" s="113">
        <v>7774</v>
      </c>
      <c r="ER43" s="113">
        <v>7907</v>
      </c>
      <c r="ES43" s="113">
        <v>7977</v>
      </c>
      <c r="ET43" s="113">
        <v>8095</v>
      </c>
      <c r="EU43" s="113">
        <v>8565</v>
      </c>
      <c r="EV43" s="113">
        <v>8998</v>
      </c>
      <c r="EW43" s="113">
        <v>9538</v>
      </c>
      <c r="EX43" s="113">
        <v>9466</v>
      </c>
      <c r="EY43" s="113">
        <v>9125</v>
      </c>
      <c r="EZ43" s="113">
        <v>9043</v>
      </c>
      <c r="FA43" s="113">
        <v>9191</v>
      </c>
      <c r="FB43" s="113">
        <v>9081</v>
      </c>
      <c r="FC43" s="113">
        <v>9198</v>
      </c>
      <c r="FD43" s="113">
        <v>9040</v>
      </c>
      <c r="FE43" s="113">
        <v>8569</v>
      </c>
      <c r="FF43" s="113">
        <v>8629</v>
      </c>
      <c r="FG43" s="113">
        <v>7933</v>
      </c>
      <c r="FH43" s="113">
        <v>7509</v>
      </c>
      <c r="FI43" s="113">
        <v>7203</v>
      </c>
      <c r="FJ43" s="113">
        <v>7004</v>
      </c>
      <c r="FK43" s="113">
        <v>6742</v>
      </c>
      <c r="FL43" s="113">
        <v>6604</v>
      </c>
      <c r="FM43" s="113">
        <v>6190</v>
      </c>
      <c r="FN43" s="113">
        <v>6247</v>
      </c>
      <c r="FO43" s="113">
        <v>6087</v>
      </c>
      <c r="FP43" s="113">
        <v>6046</v>
      </c>
      <c r="FQ43" s="113">
        <v>5933</v>
      </c>
      <c r="FR43" s="113">
        <v>6052</v>
      </c>
      <c r="FS43" s="113">
        <v>5990</v>
      </c>
      <c r="FT43" s="113">
        <v>5994</v>
      </c>
      <c r="FU43" s="113">
        <v>6171</v>
      </c>
      <c r="FV43" s="113">
        <v>5101</v>
      </c>
      <c r="FW43" s="113">
        <v>5187</v>
      </c>
      <c r="FX43" s="113">
        <v>5569</v>
      </c>
      <c r="FY43" s="113">
        <v>5164</v>
      </c>
      <c r="FZ43" s="113">
        <v>4623</v>
      </c>
      <c r="GA43" s="113">
        <v>4111</v>
      </c>
      <c r="GB43" s="113">
        <v>4164</v>
      </c>
      <c r="GC43" s="113">
        <v>4057</v>
      </c>
      <c r="GD43" s="113">
        <v>3920</v>
      </c>
      <c r="GE43" s="113">
        <v>3595</v>
      </c>
      <c r="GF43" s="113">
        <v>3388</v>
      </c>
      <c r="GG43" s="113">
        <v>3078</v>
      </c>
      <c r="GH43" s="113">
        <v>2512</v>
      </c>
      <c r="GI43" s="113">
        <v>2403</v>
      </c>
      <c r="GJ43" s="113">
        <v>2243</v>
      </c>
      <c r="GK43" s="113">
        <v>1966</v>
      </c>
      <c r="GL43" s="114">
        <v>7096</v>
      </c>
    </row>
    <row r="44" spans="1:194" s="2" customFormat="1" x14ac:dyDescent="0.3">
      <c r="A44" s="115" t="s">
        <v>276</v>
      </c>
      <c r="B44" s="267" t="s">
        <v>530</v>
      </c>
      <c r="C44" s="48" t="str">
        <f t="shared" si="25"/>
        <v xml:space="preserve">England – CCGs - Blackburn with Darwen </v>
      </c>
      <c r="D44" s="69">
        <f t="shared" si="26"/>
        <v>55675</v>
      </c>
      <c r="E44" s="69">
        <f t="shared" si="26"/>
        <v>55702</v>
      </c>
      <c r="F44" s="70">
        <f t="shared" si="27"/>
        <v>150030</v>
      </c>
      <c r="G44" s="70">
        <f t="shared" si="28"/>
        <v>75253</v>
      </c>
      <c r="H44" s="71">
        <f t="shared" si="29"/>
        <v>74777</v>
      </c>
      <c r="I44" s="71">
        <f t="shared" si="30"/>
        <v>55675</v>
      </c>
      <c r="J44" s="71">
        <f t="shared" si="31"/>
        <v>55702</v>
      </c>
      <c r="K44" s="68">
        <f t="shared" si="32"/>
        <v>19578</v>
      </c>
      <c r="L44" s="69">
        <f t="shared" si="33"/>
        <v>19075</v>
      </c>
      <c r="M44" s="112">
        <v>955</v>
      </c>
      <c r="N44" s="112">
        <v>1024</v>
      </c>
      <c r="O44" s="112">
        <v>999</v>
      </c>
      <c r="P44" s="112">
        <v>1066</v>
      </c>
      <c r="Q44" s="112">
        <v>1105</v>
      </c>
      <c r="R44" s="112">
        <v>1114</v>
      </c>
      <c r="S44" s="112">
        <v>1104</v>
      </c>
      <c r="T44" s="112">
        <v>1146</v>
      </c>
      <c r="U44" s="112">
        <v>1177</v>
      </c>
      <c r="V44" s="112">
        <v>1114</v>
      </c>
      <c r="W44" s="112">
        <v>1142</v>
      </c>
      <c r="X44" s="112">
        <v>1115</v>
      </c>
      <c r="Y44" s="112">
        <v>1148</v>
      </c>
      <c r="Z44" s="112">
        <v>1086</v>
      </c>
      <c r="AA44" s="112">
        <v>1052</v>
      </c>
      <c r="AB44" s="112">
        <v>1100</v>
      </c>
      <c r="AC44" s="112">
        <v>1047</v>
      </c>
      <c r="AD44" s="112">
        <v>1084</v>
      </c>
      <c r="AE44" s="112">
        <v>1033</v>
      </c>
      <c r="AF44" s="112">
        <v>881</v>
      </c>
      <c r="AG44" s="112">
        <v>949</v>
      </c>
      <c r="AH44" s="112">
        <v>953</v>
      </c>
      <c r="AI44" s="112">
        <v>962</v>
      </c>
      <c r="AJ44" s="112">
        <v>1036</v>
      </c>
      <c r="AK44" s="112">
        <v>1067</v>
      </c>
      <c r="AL44" s="112">
        <v>1091</v>
      </c>
      <c r="AM44" s="112">
        <v>1034</v>
      </c>
      <c r="AN44" s="112">
        <v>988</v>
      </c>
      <c r="AO44" s="112">
        <v>1096</v>
      </c>
      <c r="AP44" s="112">
        <v>1014</v>
      </c>
      <c r="AQ44" s="112">
        <v>1030</v>
      </c>
      <c r="AR44" s="112">
        <v>950</v>
      </c>
      <c r="AS44" s="112">
        <v>957</v>
      </c>
      <c r="AT44" s="112">
        <v>980</v>
      </c>
      <c r="AU44" s="112">
        <v>1046</v>
      </c>
      <c r="AV44" s="112">
        <v>1008</v>
      </c>
      <c r="AW44" s="112">
        <v>979</v>
      </c>
      <c r="AX44" s="112">
        <v>1087</v>
      </c>
      <c r="AY44" s="112">
        <v>1169</v>
      </c>
      <c r="AZ44" s="112">
        <v>1034</v>
      </c>
      <c r="BA44" s="112">
        <v>987</v>
      </c>
      <c r="BB44" s="112">
        <v>939</v>
      </c>
      <c r="BC44" s="112">
        <v>946</v>
      </c>
      <c r="BD44" s="112">
        <v>960</v>
      </c>
      <c r="BE44" s="112">
        <v>840</v>
      </c>
      <c r="BF44" s="112">
        <v>914</v>
      </c>
      <c r="BG44" s="112">
        <v>1021</v>
      </c>
      <c r="BH44" s="112">
        <v>937</v>
      </c>
      <c r="BI44" s="112">
        <v>968</v>
      </c>
      <c r="BJ44" s="112">
        <v>981</v>
      </c>
      <c r="BK44" s="112">
        <v>1034</v>
      </c>
      <c r="BL44" s="112">
        <v>1049</v>
      </c>
      <c r="BM44" s="112">
        <v>1055</v>
      </c>
      <c r="BN44" s="112">
        <v>987</v>
      </c>
      <c r="BO44" s="112">
        <v>936</v>
      </c>
      <c r="BP44" s="112">
        <v>933</v>
      </c>
      <c r="BQ44" s="112">
        <v>928</v>
      </c>
      <c r="BR44" s="112">
        <v>893</v>
      </c>
      <c r="BS44" s="112">
        <v>914</v>
      </c>
      <c r="BT44" s="112">
        <v>896</v>
      </c>
      <c r="BU44" s="112">
        <v>865</v>
      </c>
      <c r="BV44" s="112">
        <v>836</v>
      </c>
      <c r="BW44" s="112">
        <v>716</v>
      </c>
      <c r="BX44" s="112">
        <v>772</v>
      </c>
      <c r="BY44" s="112">
        <v>737</v>
      </c>
      <c r="BZ44" s="112">
        <v>687</v>
      </c>
      <c r="CA44" s="112">
        <v>627</v>
      </c>
      <c r="CB44" s="112">
        <v>704</v>
      </c>
      <c r="CC44" s="112">
        <v>602</v>
      </c>
      <c r="CD44" s="112">
        <v>611</v>
      </c>
      <c r="CE44" s="112">
        <v>632</v>
      </c>
      <c r="CF44" s="112">
        <v>584</v>
      </c>
      <c r="CG44" s="112">
        <v>648</v>
      </c>
      <c r="CH44" s="112">
        <v>706</v>
      </c>
      <c r="CI44" s="112">
        <v>483</v>
      </c>
      <c r="CJ44" s="112">
        <v>426</v>
      </c>
      <c r="CK44" s="112">
        <v>416</v>
      </c>
      <c r="CL44" s="112">
        <v>362</v>
      </c>
      <c r="CM44" s="112">
        <v>344</v>
      </c>
      <c r="CN44" s="112">
        <v>299</v>
      </c>
      <c r="CO44" s="112">
        <v>303</v>
      </c>
      <c r="CP44" s="112">
        <v>301</v>
      </c>
      <c r="CQ44" s="112">
        <v>277</v>
      </c>
      <c r="CR44" s="112">
        <v>226</v>
      </c>
      <c r="CS44" s="112">
        <v>206</v>
      </c>
      <c r="CT44" s="112">
        <v>170</v>
      </c>
      <c r="CU44" s="112">
        <v>128</v>
      </c>
      <c r="CV44" s="112">
        <v>139</v>
      </c>
      <c r="CW44" s="112">
        <v>88</v>
      </c>
      <c r="CX44" s="112">
        <v>82</v>
      </c>
      <c r="CY44" s="112">
        <v>236</v>
      </c>
      <c r="CZ44" s="113">
        <v>950</v>
      </c>
      <c r="DA44" s="113">
        <v>1018</v>
      </c>
      <c r="DB44" s="113">
        <v>1031</v>
      </c>
      <c r="DC44" s="113">
        <v>1063</v>
      </c>
      <c r="DD44" s="113">
        <v>1096</v>
      </c>
      <c r="DE44" s="113">
        <v>1078</v>
      </c>
      <c r="DF44" s="113">
        <v>1066</v>
      </c>
      <c r="DG44" s="113">
        <v>1052</v>
      </c>
      <c r="DH44" s="113">
        <v>1148</v>
      </c>
      <c r="DI44" s="113">
        <v>1043</v>
      </c>
      <c r="DJ44" s="113">
        <v>1069</v>
      </c>
      <c r="DK44" s="113">
        <v>1145</v>
      </c>
      <c r="DL44" s="113">
        <v>1123</v>
      </c>
      <c r="DM44" s="113">
        <v>1106</v>
      </c>
      <c r="DN44" s="113">
        <v>1069</v>
      </c>
      <c r="DO44" s="113">
        <v>1014</v>
      </c>
      <c r="DP44" s="113">
        <v>970</v>
      </c>
      <c r="DQ44" s="113">
        <v>1034</v>
      </c>
      <c r="DR44" s="113">
        <v>990</v>
      </c>
      <c r="DS44" s="113">
        <v>788</v>
      </c>
      <c r="DT44" s="113">
        <v>707</v>
      </c>
      <c r="DU44" s="113">
        <v>781</v>
      </c>
      <c r="DV44" s="113">
        <v>875</v>
      </c>
      <c r="DW44" s="113">
        <v>973</v>
      </c>
      <c r="DX44" s="113">
        <v>964</v>
      </c>
      <c r="DY44" s="113">
        <v>947</v>
      </c>
      <c r="DZ44" s="113">
        <v>946</v>
      </c>
      <c r="EA44" s="113">
        <v>867</v>
      </c>
      <c r="EB44" s="113">
        <v>964</v>
      </c>
      <c r="EC44" s="113">
        <v>949</v>
      </c>
      <c r="ED44" s="113">
        <v>954</v>
      </c>
      <c r="EE44" s="113">
        <v>983</v>
      </c>
      <c r="EF44" s="113">
        <v>1107</v>
      </c>
      <c r="EG44" s="113">
        <v>1018</v>
      </c>
      <c r="EH44" s="113">
        <v>1107</v>
      </c>
      <c r="EI44" s="113">
        <v>1074</v>
      </c>
      <c r="EJ44" s="113">
        <v>1089</v>
      </c>
      <c r="EK44" s="113">
        <v>1067</v>
      </c>
      <c r="EL44" s="113">
        <v>1102</v>
      </c>
      <c r="EM44" s="113">
        <v>1037</v>
      </c>
      <c r="EN44" s="113">
        <v>1024</v>
      </c>
      <c r="EO44" s="113">
        <v>980</v>
      </c>
      <c r="EP44" s="113">
        <v>836</v>
      </c>
      <c r="EQ44" s="113">
        <v>818</v>
      </c>
      <c r="ER44" s="113">
        <v>869</v>
      </c>
      <c r="ES44" s="113">
        <v>908</v>
      </c>
      <c r="ET44" s="113">
        <v>933</v>
      </c>
      <c r="EU44" s="113">
        <v>977</v>
      </c>
      <c r="EV44" s="113">
        <v>1023</v>
      </c>
      <c r="EW44" s="113">
        <v>998</v>
      </c>
      <c r="EX44" s="113">
        <v>976</v>
      </c>
      <c r="EY44" s="113">
        <v>1001</v>
      </c>
      <c r="EZ44" s="113">
        <v>1042</v>
      </c>
      <c r="FA44" s="113">
        <v>950</v>
      </c>
      <c r="FB44" s="113">
        <v>974</v>
      </c>
      <c r="FC44" s="113">
        <v>948</v>
      </c>
      <c r="FD44" s="113">
        <v>914</v>
      </c>
      <c r="FE44" s="113">
        <v>960</v>
      </c>
      <c r="FF44" s="113">
        <v>882</v>
      </c>
      <c r="FG44" s="113">
        <v>863</v>
      </c>
      <c r="FH44" s="113">
        <v>851</v>
      </c>
      <c r="FI44" s="113">
        <v>752</v>
      </c>
      <c r="FJ44" s="113">
        <v>765</v>
      </c>
      <c r="FK44" s="113">
        <v>754</v>
      </c>
      <c r="FL44" s="113">
        <v>716</v>
      </c>
      <c r="FM44" s="113">
        <v>770</v>
      </c>
      <c r="FN44" s="113">
        <v>665</v>
      </c>
      <c r="FO44" s="113">
        <v>674</v>
      </c>
      <c r="FP44" s="113">
        <v>656</v>
      </c>
      <c r="FQ44" s="113">
        <v>583</v>
      </c>
      <c r="FR44" s="113">
        <v>656</v>
      </c>
      <c r="FS44" s="113">
        <v>668</v>
      </c>
      <c r="FT44" s="113">
        <v>643</v>
      </c>
      <c r="FU44" s="113">
        <v>699</v>
      </c>
      <c r="FV44" s="113">
        <v>515</v>
      </c>
      <c r="FW44" s="113">
        <v>452</v>
      </c>
      <c r="FX44" s="113">
        <v>458</v>
      </c>
      <c r="FY44" s="113">
        <v>462</v>
      </c>
      <c r="FZ44" s="113">
        <v>389</v>
      </c>
      <c r="GA44" s="113">
        <v>315</v>
      </c>
      <c r="GB44" s="113">
        <v>353</v>
      </c>
      <c r="GC44" s="113">
        <v>370</v>
      </c>
      <c r="GD44" s="113">
        <v>338</v>
      </c>
      <c r="GE44" s="113">
        <v>293</v>
      </c>
      <c r="GF44" s="113">
        <v>277</v>
      </c>
      <c r="GG44" s="113">
        <v>218</v>
      </c>
      <c r="GH44" s="113">
        <v>230</v>
      </c>
      <c r="GI44" s="113">
        <v>199</v>
      </c>
      <c r="GJ44" s="113">
        <v>180</v>
      </c>
      <c r="GK44" s="113">
        <v>145</v>
      </c>
      <c r="GL44" s="114">
        <v>491</v>
      </c>
    </row>
    <row r="45" spans="1:194" s="2" customFormat="1" x14ac:dyDescent="0.3">
      <c r="A45" s="115" t="s">
        <v>276</v>
      </c>
      <c r="B45" s="267" t="s">
        <v>531</v>
      </c>
      <c r="C45" s="48" t="str">
        <f t="shared" si="25"/>
        <v xml:space="preserve">England – CCGs - Blackpool </v>
      </c>
      <c r="D45" s="69">
        <f t="shared" si="26"/>
        <v>53827</v>
      </c>
      <c r="E45" s="69">
        <f t="shared" si="26"/>
        <v>55444</v>
      </c>
      <c r="F45" s="70">
        <f t="shared" si="27"/>
        <v>138381</v>
      </c>
      <c r="G45" s="70">
        <f t="shared" si="28"/>
        <v>68740</v>
      </c>
      <c r="H45" s="71">
        <f t="shared" si="29"/>
        <v>69641</v>
      </c>
      <c r="I45" s="71">
        <f t="shared" si="30"/>
        <v>53827</v>
      </c>
      <c r="J45" s="71">
        <f t="shared" si="31"/>
        <v>55444</v>
      </c>
      <c r="K45" s="68">
        <f t="shared" si="32"/>
        <v>14913</v>
      </c>
      <c r="L45" s="69">
        <f t="shared" si="33"/>
        <v>14197</v>
      </c>
      <c r="M45" s="112">
        <v>763</v>
      </c>
      <c r="N45" s="112">
        <v>804</v>
      </c>
      <c r="O45" s="112">
        <v>816</v>
      </c>
      <c r="P45" s="112">
        <v>846</v>
      </c>
      <c r="Q45" s="112">
        <v>845</v>
      </c>
      <c r="R45" s="112">
        <v>861</v>
      </c>
      <c r="S45" s="112">
        <v>861</v>
      </c>
      <c r="T45" s="112">
        <v>919</v>
      </c>
      <c r="U45" s="112">
        <v>886</v>
      </c>
      <c r="V45" s="112">
        <v>768</v>
      </c>
      <c r="W45" s="112">
        <v>852</v>
      </c>
      <c r="X45" s="112">
        <v>867</v>
      </c>
      <c r="Y45" s="112">
        <v>857</v>
      </c>
      <c r="Z45" s="112">
        <v>795</v>
      </c>
      <c r="AA45" s="112">
        <v>770</v>
      </c>
      <c r="AB45" s="112">
        <v>825</v>
      </c>
      <c r="AC45" s="112">
        <v>785</v>
      </c>
      <c r="AD45" s="112">
        <v>793</v>
      </c>
      <c r="AE45" s="112">
        <v>765</v>
      </c>
      <c r="AF45" s="112">
        <v>662</v>
      </c>
      <c r="AG45" s="112">
        <v>648</v>
      </c>
      <c r="AH45" s="112">
        <v>652</v>
      </c>
      <c r="AI45" s="112">
        <v>784</v>
      </c>
      <c r="AJ45" s="112">
        <v>879</v>
      </c>
      <c r="AK45" s="112">
        <v>887</v>
      </c>
      <c r="AL45" s="112">
        <v>774</v>
      </c>
      <c r="AM45" s="112">
        <v>873</v>
      </c>
      <c r="AN45" s="112">
        <v>822</v>
      </c>
      <c r="AO45" s="112">
        <v>842</v>
      </c>
      <c r="AP45" s="112">
        <v>860</v>
      </c>
      <c r="AQ45" s="112">
        <v>878</v>
      </c>
      <c r="AR45" s="112">
        <v>948</v>
      </c>
      <c r="AS45" s="112">
        <v>816</v>
      </c>
      <c r="AT45" s="112">
        <v>834</v>
      </c>
      <c r="AU45" s="112">
        <v>899</v>
      </c>
      <c r="AV45" s="112">
        <v>815</v>
      </c>
      <c r="AW45" s="112">
        <v>760</v>
      </c>
      <c r="AX45" s="112">
        <v>788</v>
      </c>
      <c r="AY45" s="112">
        <v>645</v>
      </c>
      <c r="AZ45" s="112">
        <v>752</v>
      </c>
      <c r="BA45" s="112">
        <v>813</v>
      </c>
      <c r="BB45" s="112">
        <v>758</v>
      </c>
      <c r="BC45" s="112">
        <v>663</v>
      </c>
      <c r="BD45" s="112">
        <v>690</v>
      </c>
      <c r="BE45" s="112">
        <v>725</v>
      </c>
      <c r="BF45" s="112">
        <v>724</v>
      </c>
      <c r="BG45" s="112">
        <v>778</v>
      </c>
      <c r="BH45" s="112">
        <v>929</v>
      </c>
      <c r="BI45" s="112">
        <v>934</v>
      </c>
      <c r="BJ45" s="112">
        <v>975</v>
      </c>
      <c r="BK45" s="112">
        <v>995</v>
      </c>
      <c r="BL45" s="112">
        <v>1026</v>
      </c>
      <c r="BM45" s="112">
        <v>1057</v>
      </c>
      <c r="BN45" s="112">
        <v>1013</v>
      </c>
      <c r="BO45" s="112">
        <v>1116</v>
      </c>
      <c r="BP45" s="112">
        <v>1111</v>
      </c>
      <c r="BQ45" s="112">
        <v>1150</v>
      </c>
      <c r="BR45" s="112">
        <v>1035</v>
      </c>
      <c r="BS45" s="112">
        <v>1097</v>
      </c>
      <c r="BT45" s="112">
        <v>955</v>
      </c>
      <c r="BU45" s="112">
        <v>928</v>
      </c>
      <c r="BV45" s="112">
        <v>947</v>
      </c>
      <c r="BW45" s="112">
        <v>924</v>
      </c>
      <c r="BX45" s="112">
        <v>886</v>
      </c>
      <c r="BY45" s="112">
        <v>862</v>
      </c>
      <c r="BZ45" s="112">
        <v>770</v>
      </c>
      <c r="CA45" s="112">
        <v>739</v>
      </c>
      <c r="CB45" s="112">
        <v>733</v>
      </c>
      <c r="CC45" s="112">
        <v>710</v>
      </c>
      <c r="CD45" s="112">
        <v>771</v>
      </c>
      <c r="CE45" s="112">
        <v>697</v>
      </c>
      <c r="CF45" s="112">
        <v>772</v>
      </c>
      <c r="CG45" s="112">
        <v>776</v>
      </c>
      <c r="CH45" s="112">
        <v>856</v>
      </c>
      <c r="CI45" s="112">
        <v>689</v>
      </c>
      <c r="CJ45" s="112">
        <v>599</v>
      </c>
      <c r="CK45" s="112">
        <v>568</v>
      </c>
      <c r="CL45" s="112">
        <v>552</v>
      </c>
      <c r="CM45" s="112">
        <v>448</v>
      </c>
      <c r="CN45" s="112">
        <v>431</v>
      </c>
      <c r="CO45" s="112">
        <v>407</v>
      </c>
      <c r="CP45" s="112">
        <v>399</v>
      </c>
      <c r="CQ45" s="112">
        <v>370</v>
      </c>
      <c r="CR45" s="112">
        <v>287</v>
      </c>
      <c r="CS45" s="112">
        <v>290</v>
      </c>
      <c r="CT45" s="112">
        <v>242</v>
      </c>
      <c r="CU45" s="112">
        <v>171</v>
      </c>
      <c r="CV45" s="112">
        <v>211</v>
      </c>
      <c r="CW45" s="112">
        <v>156</v>
      </c>
      <c r="CX45" s="112">
        <v>129</v>
      </c>
      <c r="CY45" s="112">
        <v>380</v>
      </c>
      <c r="CZ45" s="113">
        <v>761</v>
      </c>
      <c r="DA45" s="113">
        <v>755</v>
      </c>
      <c r="DB45" s="113">
        <v>786</v>
      </c>
      <c r="DC45" s="113">
        <v>828</v>
      </c>
      <c r="DD45" s="113">
        <v>791</v>
      </c>
      <c r="DE45" s="113">
        <v>837</v>
      </c>
      <c r="DF45" s="113">
        <v>821</v>
      </c>
      <c r="DG45" s="113">
        <v>833</v>
      </c>
      <c r="DH45" s="113">
        <v>904</v>
      </c>
      <c r="DI45" s="113">
        <v>820</v>
      </c>
      <c r="DJ45" s="113">
        <v>751</v>
      </c>
      <c r="DK45" s="113">
        <v>785</v>
      </c>
      <c r="DL45" s="113">
        <v>768</v>
      </c>
      <c r="DM45" s="113">
        <v>755</v>
      </c>
      <c r="DN45" s="113">
        <v>744</v>
      </c>
      <c r="DO45" s="113">
        <v>809</v>
      </c>
      <c r="DP45" s="113">
        <v>747</v>
      </c>
      <c r="DQ45" s="113">
        <v>702</v>
      </c>
      <c r="DR45" s="113">
        <v>724</v>
      </c>
      <c r="DS45" s="113">
        <v>577</v>
      </c>
      <c r="DT45" s="113">
        <v>648</v>
      </c>
      <c r="DU45" s="113">
        <v>661</v>
      </c>
      <c r="DV45" s="113">
        <v>795</v>
      </c>
      <c r="DW45" s="113">
        <v>821</v>
      </c>
      <c r="DX45" s="113">
        <v>868</v>
      </c>
      <c r="DY45" s="113">
        <v>768</v>
      </c>
      <c r="DZ45" s="113">
        <v>860</v>
      </c>
      <c r="EA45" s="113">
        <v>810</v>
      </c>
      <c r="EB45" s="113">
        <v>979</v>
      </c>
      <c r="EC45" s="113">
        <v>889</v>
      </c>
      <c r="ED45" s="113">
        <v>809</v>
      </c>
      <c r="EE45" s="113">
        <v>786</v>
      </c>
      <c r="EF45" s="113">
        <v>858</v>
      </c>
      <c r="EG45" s="113">
        <v>858</v>
      </c>
      <c r="EH45" s="113">
        <v>790</v>
      </c>
      <c r="EI45" s="113">
        <v>778</v>
      </c>
      <c r="EJ45" s="113">
        <v>811</v>
      </c>
      <c r="EK45" s="113">
        <v>767</v>
      </c>
      <c r="EL45" s="113">
        <v>772</v>
      </c>
      <c r="EM45" s="113">
        <v>734</v>
      </c>
      <c r="EN45" s="113">
        <v>767</v>
      </c>
      <c r="EO45" s="113">
        <v>757</v>
      </c>
      <c r="EP45" s="113">
        <v>721</v>
      </c>
      <c r="EQ45" s="113">
        <v>681</v>
      </c>
      <c r="ER45" s="113">
        <v>733</v>
      </c>
      <c r="ES45" s="113">
        <v>729</v>
      </c>
      <c r="ET45" s="113">
        <v>795</v>
      </c>
      <c r="EU45" s="113">
        <v>885</v>
      </c>
      <c r="EV45" s="113">
        <v>937</v>
      </c>
      <c r="EW45" s="113">
        <v>1020</v>
      </c>
      <c r="EX45" s="113">
        <v>953</v>
      </c>
      <c r="EY45" s="113">
        <v>1100</v>
      </c>
      <c r="EZ45" s="113">
        <v>1046</v>
      </c>
      <c r="FA45" s="113">
        <v>1035</v>
      </c>
      <c r="FB45" s="113">
        <v>1099</v>
      </c>
      <c r="FC45" s="113">
        <v>1051</v>
      </c>
      <c r="FD45" s="113">
        <v>1070</v>
      </c>
      <c r="FE45" s="113">
        <v>1059</v>
      </c>
      <c r="FF45" s="113">
        <v>1009</v>
      </c>
      <c r="FG45" s="113">
        <v>962</v>
      </c>
      <c r="FH45" s="113">
        <v>921</v>
      </c>
      <c r="FI45" s="113">
        <v>922</v>
      </c>
      <c r="FJ45" s="113">
        <v>888</v>
      </c>
      <c r="FK45" s="113">
        <v>810</v>
      </c>
      <c r="FL45" s="113">
        <v>851</v>
      </c>
      <c r="FM45" s="113">
        <v>795</v>
      </c>
      <c r="FN45" s="113">
        <v>718</v>
      </c>
      <c r="FO45" s="113">
        <v>710</v>
      </c>
      <c r="FP45" s="113">
        <v>723</v>
      </c>
      <c r="FQ45" s="113">
        <v>736</v>
      </c>
      <c r="FR45" s="113">
        <v>737</v>
      </c>
      <c r="FS45" s="113">
        <v>813</v>
      </c>
      <c r="FT45" s="113">
        <v>827</v>
      </c>
      <c r="FU45" s="113">
        <v>898</v>
      </c>
      <c r="FV45" s="113">
        <v>704</v>
      </c>
      <c r="FW45" s="113">
        <v>672</v>
      </c>
      <c r="FX45" s="113">
        <v>626</v>
      </c>
      <c r="FY45" s="113">
        <v>619</v>
      </c>
      <c r="FZ45" s="113">
        <v>529</v>
      </c>
      <c r="GA45" s="113">
        <v>540</v>
      </c>
      <c r="GB45" s="113">
        <v>505</v>
      </c>
      <c r="GC45" s="113">
        <v>473</v>
      </c>
      <c r="GD45" s="113">
        <v>440</v>
      </c>
      <c r="GE45" s="113">
        <v>485</v>
      </c>
      <c r="GF45" s="113">
        <v>412</v>
      </c>
      <c r="GG45" s="113">
        <v>346</v>
      </c>
      <c r="GH45" s="113">
        <v>330</v>
      </c>
      <c r="GI45" s="113">
        <v>249</v>
      </c>
      <c r="GJ45" s="113">
        <v>282</v>
      </c>
      <c r="GK45" s="113">
        <v>198</v>
      </c>
      <c r="GL45" s="114">
        <v>913</v>
      </c>
    </row>
    <row r="46" spans="1:194" s="2" customFormat="1" x14ac:dyDescent="0.3">
      <c r="A46" s="115" t="s">
        <v>276</v>
      </c>
      <c r="B46" s="267" t="s">
        <v>532</v>
      </c>
      <c r="C46" s="48" t="str">
        <f t="shared" si="25"/>
        <v xml:space="preserve">England – CCGs - Bolton </v>
      </c>
      <c r="D46" s="69">
        <f t="shared" si="26"/>
        <v>107973</v>
      </c>
      <c r="E46" s="69">
        <f t="shared" si="26"/>
        <v>111344</v>
      </c>
      <c r="F46" s="70">
        <f t="shared" si="27"/>
        <v>288248</v>
      </c>
      <c r="G46" s="70">
        <f t="shared" si="28"/>
        <v>143343</v>
      </c>
      <c r="H46" s="71">
        <f t="shared" si="29"/>
        <v>144905</v>
      </c>
      <c r="I46" s="71">
        <f t="shared" si="30"/>
        <v>107973</v>
      </c>
      <c r="J46" s="71">
        <f t="shared" si="31"/>
        <v>111344</v>
      </c>
      <c r="K46" s="68">
        <f t="shared" si="32"/>
        <v>35370</v>
      </c>
      <c r="L46" s="69">
        <f t="shared" si="33"/>
        <v>33561</v>
      </c>
      <c r="M46" s="112">
        <v>1923</v>
      </c>
      <c r="N46" s="112">
        <v>1905</v>
      </c>
      <c r="O46" s="112">
        <v>1836</v>
      </c>
      <c r="P46" s="112">
        <v>1975</v>
      </c>
      <c r="Q46" s="112">
        <v>1959</v>
      </c>
      <c r="R46" s="112">
        <v>2062</v>
      </c>
      <c r="S46" s="112">
        <v>2084</v>
      </c>
      <c r="T46" s="112">
        <v>2022</v>
      </c>
      <c r="U46" s="112">
        <v>2137</v>
      </c>
      <c r="V46" s="112">
        <v>2000</v>
      </c>
      <c r="W46" s="112">
        <v>2037</v>
      </c>
      <c r="X46" s="112">
        <v>1984</v>
      </c>
      <c r="Y46" s="112">
        <v>2042</v>
      </c>
      <c r="Z46" s="112">
        <v>1992</v>
      </c>
      <c r="AA46" s="112">
        <v>1998</v>
      </c>
      <c r="AB46" s="112">
        <v>1746</v>
      </c>
      <c r="AC46" s="112">
        <v>1907</v>
      </c>
      <c r="AD46" s="112">
        <v>1761</v>
      </c>
      <c r="AE46" s="112">
        <v>1733</v>
      </c>
      <c r="AF46" s="112">
        <v>1530</v>
      </c>
      <c r="AG46" s="112">
        <v>1634</v>
      </c>
      <c r="AH46" s="112">
        <v>1685</v>
      </c>
      <c r="AI46" s="112">
        <v>1781</v>
      </c>
      <c r="AJ46" s="112">
        <v>1821</v>
      </c>
      <c r="AK46" s="112">
        <v>1807</v>
      </c>
      <c r="AL46" s="112">
        <v>1777</v>
      </c>
      <c r="AM46" s="112">
        <v>1922</v>
      </c>
      <c r="AN46" s="112">
        <v>1884</v>
      </c>
      <c r="AO46" s="112">
        <v>1906</v>
      </c>
      <c r="AP46" s="112">
        <v>1947</v>
      </c>
      <c r="AQ46" s="112">
        <v>1949</v>
      </c>
      <c r="AR46" s="112">
        <v>1863</v>
      </c>
      <c r="AS46" s="112">
        <v>2002</v>
      </c>
      <c r="AT46" s="112">
        <v>1881</v>
      </c>
      <c r="AU46" s="112">
        <v>1953</v>
      </c>
      <c r="AV46" s="112">
        <v>2011</v>
      </c>
      <c r="AW46" s="112">
        <v>1905</v>
      </c>
      <c r="AX46" s="112">
        <v>1840</v>
      </c>
      <c r="AY46" s="112">
        <v>1804</v>
      </c>
      <c r="AZ46" s="112">
        <v>1763</v>
      </c>
      <c r="BA46" s="112">
        <v>1822</v>
      </c>
      <c r="BB46" s="112">
        <v>1693</v>
      </c>
      <c r="BC46" s="112">
        <v>1652</v>
      </c>
      <c r="BD46" s="112">
        <v>1642</v>
      </c>
      <c r="BE46" s="112">
        <v>1718</v>
      </c>
      <c r="BF46" s="112">
        <v>1706</v>
      </c>
      <c r="BG46" s="112">
        <v>1751</v>
      </c>
      <c r="BH46" s="112">
        <v>1818</v>
      </c>
      <c r="BI46" s="112">
        <v>1885</v>
      </c>
      <c r="BJ46" s="112">
        <v>2042</v>
      </c>
      <c r="BK46" s="112">
        <v>1987</v>
      </c>
      <c r="BL46" s="112">
        <v>2039</v>
      </c>
      <c r="BM46" s="112">
        <v>1916</v>
      </c>
      <c r="BN46" s="112">
        <v>2003</v>
      </c>
      <c r="BO46" s="112">
        <v>2046</v>
      </c>
      <c r="BP46" s="112">
        <v>1899</v>
      </c>
      <c r="BQ46" s="112">
        <v>1811</v>
      </c>
      <c r="BR46" s="112">
        <v>1818</v>
      </c>
      <c r="BS46" s="112">
        <v>1784</v>
      </c>
      <c r="BT46" s="112">
        <v>1730</v>
      </c>
      <c r="BU46" s="112">
        <v>1662</v>
      </c>
      <c r="BV46" s="112">
        <v>1529</v>
      </c>
      <c r="BW46" s="112">
        <v>1581</v>
      </c>
      <c r="BX46" s="112">
        <v>1449</v>
      </c>
      <c r="BY46" s="112">
        <v>1365</v>
      </c>
      <c r="BZ46" s="112">
        <v>1353</v>
      </c>
      <c r="CA46" s="112">
        <v>1361</v>
      </c>
      <c r="CB46" s="112">
        <v>1362</v>
      </c>
      <c r="CC46" s="112">
        <v>1310</v>
      </c>
      <c r="CD46" s="112">
        <v>1260</v>
      </c>
      <c r="CE46" s="112">
        <v>1372</v>
      </c>
      <c r="CF46" s="112">
        <v>1353</v>
      </c>
      <c r="CG46" s="112">
        <v>1424</v>
      </c>
      <c r="CH46" s="112">
        <v>1459</v>
      </c>
      <c r="CI46" s="112">
        <v>1100</v>
      </c>
      <c r="CJ46" s="112">
        <v>1046</v>
      </c>
      <c r="CK46" s="112">
        <v>1063</v>
      </c>
      <c r="CL46" s="112">
        <v>963</v>
      </c>
      <c r="CM46" s="112">
        <v>767</v>
      </c>
      <c r="CN46" s="112">
        <v>776</v>
      </c>
      <c r="CO46" s="112">
        <v>653</v>
      </c>
      <c r="CP46" s="112">
        <v>706</v>
      </c>
      <c r="CQ46" s="112">
        <v>659</v>
      </c>
      <c r="CR46" s="112">
        <v>541</v>
      </c>
      <c r="CS46" s="112">
        <v>436</v>
      </c>
      <c r="CT46" s="112">
        <v>397</v>
      </c>
      <c r="CU46" s="112">
        <v>335</v>
      </c>
      <c r="CV46" s="112">
        <v>313</v>
      </c>
      <c r="CW46" s="112">
        <v>259</v>
      </c>
      <c r="CX46" s="112">
        <v>208</v>
      </c>
      <c r="CY46" s="112">
        <v>751</v>
      </c>
      <c r="CZ46" s="113">
        <v>1825</v>
      </c>
      <c r="DA46" s="113">
        <v>1777</v>
      </c>
      <c r="DB46" s="113">
        <v>1849</v>
      </c>
      <c r="DC46" s="113">
        <v>1936</v>
      </c>
      <c r="DD46" s="113">
        <v>1999</v>
      </c>
      <c r="DE46" s="113">
        <v>1928</v>
      </c>
      <c r="DF46" s="113">
        <v>1886</v>
      </c>
      <c r="DG46" s="113">
        <v>1959</v>
      </c>
      <c r="DH46" s="113">
        <v>2062</v>
      </c>
      <c r="DI46" s="113">
        <v>2046</v>
      </c>
      <c r="DJ46" s="113">
        <v>2001</v>
      </c>
      <c r="DK46" s="113">
        <v>1862</v>
      </c>
      <c r="DL46" s="113">
        <v>1844</v>
      </c>
      <c r="DM46" s="113">
        <v>1825</v>
      </c>
      <c r="DN46" s="113">
        <v>1758</v>
      </c>
      <c r="DO46" s="113">
        <v>1756</v>
      </c>
      <c r="DP46" s="113">
        <v>1653</v>
      </c>
      <c r="DQ46" s="113">
        <v>1595</v>
      </c>
      <c r="DR46" s="113">
        <v>1531</v>
      </c>
      <c r="DS46" s="113">
        <v>1263</v>
      </c>
      <c r="DT46" s="113">
        <v>1261</v>
      </c>
      <c r="DU46" s="113">
        <v>1507</v>
      </c>
      <c r="DV46" s="113">
        <v>1486</v>
      </c>
      <c r="DW46" s="113">
        <v>1667</v>
      </c>
      <c r="DX46" s="113">
        <v>1641</v>
      </c>
      <c r="DY46" s="113">
        <v>1826</v>
      </c>
      <c r="DZ46" s="113">
        <v>1685</v>
      </c>
      <c r="EA46" s="113">
        <v>1755</v>
      </c>
      <c r="EB46" s="113">
        <v>1815</v>
      </c>
      <c r="EC46" s="113">
        <v>1897</v>
      </c>
      <c r="ED46" s="113">
        <v>1895</v>
      </c>
      <c r="EE46" s="113">
        <v>1963</v>
      </c>
      <c r="EF46" s="113">
        <v>2145</v>
      </c>
      <c r="EG46" s="113">
        <v>2083</v>
      </c>
      <c r="EH46" s="113">
        <v>1965</v>
      </c>
      <c r="EI46" s="113">
        <v>1937</v>
      </c>
      <c r="EJ46" s="113">
        <v>1961</v>
      </c>
      <c r="EK46" s="113">
        <v>1853</v>
      </c>
      <c r="EL46" s="113">
        <v>1887</v>
      </c>
      <c r="EM46" s="113">
        <v>1822</v>
      </c>
      <c r="EN46" s="113">
        <v>1852</v>
      </c>
      <c r="EO46" s="113">
        <v>1673</v>
      </c>
      <c r="EP46" s="113">
        <v>1724</v>
      </c>
      <c r="EQ46" s="113">
        <v>1608</v>
      </c>
      <c r="ER46" s="113">
        <v>1725</v>
      </c>
      <c r="ES46" s="113">
        <v>1738</v>
      </c>
      <c r="ET46" s="113">
        <v>1772</v>
      </c>
      <c r="EU46" s="113">
        <v>1870</v>
      </c>
      <c r="EV46" s="113">
        <v>2006</v>
      </c>
      <c r="EW46" s="113">
        <v>2094</v>
      </c>
      <c r="EX46" s="113">
        <v>2018</v>
      </c>
      <c r="EY46" s="113">
        <v>1995</v>
      </c>
      <c r="EZ46" s="113">
        <v>2014</v>
      </c>
      <c r="FA46" s="113">
        <v>2013</v>
      </c>
      <c r="FB46" s="113">
        <v>2015</v>
      </c>
      <c r="FC46" s="113">
        <v>2018</v>
      </c>
      <c r="FD46" s="113">
        <v>2043</v>
      </c>
      <c r="FE46" s="113">
        <v>1807</v>
      </c>
      <c r="FF46" s="113">
        <v>1889</v>
      </c>
      <c r="FG46" s="113">
        <v>1768</v>
      </c>
      <c r="FH46" s="113">
        <v>1701</v>
      </c>
      <c r="FI46" s="113">
        <v>1709</v>
      </c>
      <c r="FJ46" s="113">
        <v>1573</v>
      </c>
      <c r="FK46" s="113">
        <v>1607</v>
      </c>
      <c r="FL46" s="113">
        <v>1438</v>
      </c>
      <c r="FM46" s="113">
        <v>1426</v>
      </c>
      <c r="FN46" s="113">
        <v>1429</v>
      </c>
      <c r="FO46" s="113">
        <v>1383</v>
      </c>
      <c r="FP46" s="113">
        <v>1342</v>
      </c>
      <c r="FQ46" s="113">
        <v>1332</v>
      </c>
      <c r="FR46" s="113">
        <v>1407</v>
      </c>
      <c r="FS46" s="113">
        <v>1448</v>
      </c>
      <c r="FT46" s="113">
        <v>1549</v>
      </c>
      <c r="FU46" s="113">
        <v>1686</v>
      </c>
      <c r="FV46" s="113">
        <v>1229</v>
      </c>
      <c r="FW46" s="113">
        <v>1148</v>
      </c>
      <c r="FX46" s="113">
        <v>1167</v>
      </c>
      <c r="FY46" s="113">
        <v>1093</v>
      </c>
      <c r="FZ46" s="113">
        <v>968</v>
      </c>
      <c r="GA46" s="113">
        <v>894</v>
      </c>
      <c r="GB46" s="113">
        <v>848</v>
      </c>
      <c r="GC46" s="113">
        <v>869</v>
      </c>
      <c r="GD46" s="113">
        <v>736</v>
      </c>
      <c r="GE46" s="113">
        <v>686</v>
      </c>
      <c r="GF46" s="113">
        <v>631</v>
      </c>
      <c r="GG46" s="113">
        <v>570</v>
      </c>
      <c r="GH46" s="113">
        <v>457</v>
      </c>
      <c r="GI46" s="113">
        <v>445</v>
      </c>
      <c r="GJ46" s="113">
        <v>412</v>
      </c>
      <c r="GK46" s="113">
        <v>355</v>
      </c>
      <c r="GL46" s="114">
        <v>1319</v>
      </c>
    </row>
    <row r="47" spans="1:194" s="2" customFormat="1" x14ac:dyDescent="0.3">
      <c r="A47" s="115" t="s">
        <v>276</v>
      </c>
      <c r="B47" s="267" t="s">
        <v>533</v>
      </c>
      <c r="C47" s="48" t="str">
        <f t="shared" si="25"/>
        <v xml:space="preserve">England – CCGs - Bradford District and Craven </v>
      </c>
      <c r="D47" s="69">
        <f t="shared" si="26"/>
        <v>215380</v>
      </c>
      <c r="E47" s="69">
        <f t="shared" si="26"/>
        <v>226272</v>
      </c>
      <c r="F47" s="70">
        <f t="shared" si="27"/>
        <v>593410</v>
      </c>
      <c r="G47" s="70">
        <f t="shared" si="28"/>
        <v>292280</v>
      </c>
      <c r="H47" s="71">
        <f t="shared" si="29"/>
        <v>301130</v>
      </c>
      <c r="I47" s="71">
        <f t="shared" si="30"/>
        <v>215380</v>
      </c>
      <c r="J47" s="71">
        <f t="shared" si="31"/>
        <v>226272</v>
      </c>
      <c r="K47" s="68">
        <f t="shared" si="32"/>
        <v>76900</v>
      </c>
      <c r="L47" s="69">
        <f t="shared" si="33"/>
        <v>74858</v>
      </c>
      <c r="M47" s="112">
        <v>3729</v>
      </c>
      <c r="N47" s="112">
        <v>4004</v>
      </c>
      <c r="O47" s="112">
        <v>3910</v>
      </c>
      <c r="P47" s="112">
        <v>4205</v>
      </c>
      <c r="Q47" s="112">
        <v>4354</v>
      </c>
      <c r="R47" s="112">
        <v>4345</v>
      </c>
      <c r="S47" s="112">
        <v>4391</v>
      </c>
      <c r="T47" s="112">
        <v>4376</v>
      </c>
      <c r="U47" s="112">
        <v>4622</v>
      </c>
      <c r="V47" s="112">
        <v>4402</v>
      </c>
      <c r="W47" s="112">
        <v>4600</v>
      </c>
      <c r="X47" s="112">
        <v>4426</v>
      </c>
      <c r="Y47" s="112">
        <v>4633</v>
      </c>
      <c r="Z47" s="112">
        <v>4207</v>
      </c>
      <c r="AA47" s="112">
        <v>4334</v>
      </c>
      <c r="AB47" s="112">
        <v>4136</v>
      </c>
      <c r="AC47" s="112">
        <v>4076</v>
      </c>
      <c r="AD47" s="112">
        <v>4150</v>
      </c>
      <c r="AE47" s="112">
        <v>3989</v>
      </c>
      <c r="AF47" s="112">
        <v>3461</v>
      </c>
      <c r="AG47" s="112">
        <v>3490</v>
      </c>
      <c r="AH47" s="112">
        <v>3604</v>
      </c>
      <c r="AI47" s="112">
        <v>3657</v>
      </c>
      <c r="AJ47" s="112">
        <v>3510</v>
      </c>
      <c r="AK47" s="112">
        <v>3646</v>
      </c>
      <c r="AL47" s="112">
        <v>3622</v>
      </c>
      <c r="AM47" s="112">
        <v>3591</v>
      </c>
      <c r="AN47" s="112">
        <v>3518</v>
      </c>
      <c r="AO47" s="112">
        <v>3629</v>
      </c>
      <c r="AP47" s="112">
        <v>3701</v>
      </c>
      <c r="AQ47" s="112">
        <v>3873</v>
      </c>
      <c r="AR47" s="112">
        <v>3725</v>
      </c>
      <c r="AS47" s="112">
        <v>3689</v>
      </c>
      <c r="AT47" s="112">
        <v>3574</v>
      </c>
      <c r="AU47" s="112">
        <v>3821</v>
      </c>
      <c r="AV47" s="112">
        <v>3899</v>
      </c>
      <c r="AW47" s="112">
        <v>3905</v>
      </c>
      <c r="AX47" s="112">
        <v>3923</v>
      </c>
      <c r="AY47" s="112">
        <v>3726</v>
      </c>
      <c r="AZ47" s="112">
        <v>4005</v>
      </c>
      <c r="BA47" s="112">
        <v>4195</v>
      </c>
      <c r="BB47" s="112">
        <v>3986</v>
      </c>
      <c r="BC47" s="112">
        <v>3611</v>
      </c>
      <c r="BD47" s="112">
        <v>3506</v>
      </c>
      <c r="BE47" s="112">
        <v>3584</v>
      </c>
      <c r="BF47" s="112">
        <v>3860</v>
      </c>
      <c r="BG47" s="112">
        <v>3721</v>
      </c>
      <c r="BH47" s="112">
        <v>3756</v>
      </c>
      <c r="BI47" s="112">
        <v>4040</v>
      </c>
      <c r="BJ47" s="112">
        <v>3934</v>
      </c>
      <c r="BK47" s="112">
        <v>3830</v>
      </c>
      <c r="BL47" s="112">
        <v>3722</v>
      </c>
      <c r="BM47" s="112">
        <v>3735</v>
      </c>
      <c r="BN47" s="112">
        <v>3846</v>
      </c>
      <c r="BO47" s="112">
        <v>3544</v>
      </c>
      <c r="BP47" s="112">
        <v>3623</v>
      </c>
      <c r="BQ47" s="112">
        <v>3578</v>
      </c>
      <c r="BR47" s="112">
        <v>3470</v>
      </c>
      <c r="BS47" s="112">
        <v>3554</v>
      </c>
      <c r="BT47" s="112">
        <v>3293</v>
      </c>
      <c r="BU47" s="112">
        <v>3341</v>
      </c>
      <c r="BV47" s="112">
        <v>3160</v>
      </c>
      <c r="BW47" s="112">
        <v>3127</v>
      </c>
      <c r="BX47" s="112">
        <v>3122</v>
      </c>
      <c r="BY47" s="112">
        <v>3019</v>
      </c>
      <c r="BZ47" s="112">
        <v>2870</v>
      </c>
      <c r="CA47" s="112">
        <v>2876</v>
      </c>
      <c r="CB47" s="112">
        <v>2805</v>
      </c>
      <c r="CC47" s="112">
        <v>2634</v>
      </c>
      <c r="CD47" s="112">
        <v>2487</v>
      </c>
      <c r="CE47" s="112">
        <v>2444</v>
      </c>
      <c r="CF47" s="112">
        <v>2469</v>
      </c>
      <c r="CG47" s="112">
        <v>2588</v>
      </c>
      <c r="CH47" s="112">
        <v>2743</v>
      </c>
      <c r="CI47" s="112">
        <v>1878</v>
      </c>
      <c r="CJ47" s="112">
        <v>1713</v>
      </c>
      <c r="CK47" s="112">
        <v>1787</v>
      </c>
      <c r="CL47" s="112">
        <v>1598</v>
      </c>
      <c r="CM47" s="112">
        <v>1361</v>
      </c>
      <c r="CN47" s="112">
        <v>1254</v>
      </c>
      <c r="CO47" s="112">
        <v>1305</v>
      </c>
      <c r="CP47" s="112">
        <v>1189</v>
      </c>
      <c r="CQ47" s="112">
        <v>1138</v>
      </c>
      <c r="CR47" s="112">
        <v>1069</v>
      </c>
      <c r="CS47" s="112">
        <v>897</v>
      </c>
      <c r="CT47" s="112">
        <v>843</v>
      </c>
      <c r="CU47" s="112">
        <v>739</v>
      </c>
      <c r="CV47" s="112">
        <v>573</v>
      </c>
      <c r="CW47" s="112">
        <v>520</v>
      </c>
      <c r="CX47" s="112">
        <v>464</v>
      </c>
      <c r="CY47" s="112">
        <v>1421</v>
      </c>
      <c r="CZ47" s="113">
        <v>3635</v>
      </c>
      <c r="DA47" s="113">
        <v>3945</v>
      </c>
      <c r="DB47" s="113">
        <v>3966</v>
      </c>
      <c r="DC47" s="113">
        <v>4113</v>
      </c>
      <c r="DD47" s="113">
        <v>4263</v>
      </c>
      <c r="DE47" s="113">
        <v>4304</v>
      </c>
      <c r="DF47" s="113">
        <v>4303</v>
      </c>
      <c r="DG47" s="113">
        <v>4351</v>
      </c>
      <c r="DH47" s="113">
        <v>4382</v>
      </c>
      <c r="DI47" s="113">
        <v>4260</v>
      </c>
      <c r="DJ47" s="113">
        <v>4247</v>
      </c>
      <c r="DK47" s="113">
        <v>4312</v>
      </c>
      <c r="DL47" s="113">
        <v>4312</v>
      </c>
      <c r="DM47" s="113">
        <v>4298</v>
      </c>
      <c r="DN47" s="113">
        <v>4369</v>
      </c>
      <c r="DO47" s="113">
        <v>4045</v>
      </c>
      <c r="DP47" s="113">
        <v>3876</v>
      </c>
      <c r="DQ47" s="113">
        <v>3877</v>
      </c>
      <c r="DR47" s="113">
        <v>3688</v>
      </c>
      <c r="DS47" s="113">
        <v>3274</v>
      </c>
      <c r="DT47" s="113">
        <v>3211</v>
      </c>
      <c r="DU47" s="113">
        <v>3302</v>
      </c>
      <c r="DV47" s="113">
        <v>3253</v>
      </c>
      <c r="DW47" s="113">
        <v>3547</v>
      </c>
      <c r="DX47" s="113">
        <v>3562</v>
      </c>
      <c r="DY47" s="113">
        <v>3324</v>
      </c>
      <c r="DZ47" s="113">
        <v>3396</v>
      </c>
      <c r="EA47" s="113">
        <v>3501</v>
      </c>
      <c r="EB47" s="113">
        <v>3573</v>
      </c>
      <c r="EC47" s="113">
        <v>3609</v>
      </c>
      <c r="ED47" s="113">
        <v>3617</v>
      </c>
      <c r="EE47" s="113">
        <v>4030</v>
      </c>
      <c r="EF47" s="113">
        <v>4109</v>
      </c>
      <c r="EG47" s="113">
        <v>4190</v>
      </c>
      <c r="EH47" s="113">
        <v>3931</v>
      </c>
      <c r="EI47" s="113">
        <v>4121</v>
      </c>
      <c r="EJ47" s="113">
        <v>4186</v>
      </c>
      <c r="EK47" s="113">
        <v>4118</v>
      </c>
      <c r="EL47" s="113">
        <v>4192</v>
      </c>
      <c r="EM47" s="113">
        <v>4194</v>
      </c>
      <c r="EN47" s="113">
        <v>3970</v>
      </c>
      <c r="EO47" s="113">
        <v>3803</v>
      </c>
      <c r="EP47" s="113">
        <v>3501</v>
      </c>
      <c r="EQ47" s="113">
        <v>3497</v>
      </c>
      <c r="ER47" s="113">
        <v>3457</v>
      </c>
      <c r="ES47" s="113">
        <v>3478</v>
      </c>
      <c r="ET47" s="113">
        <v>3669</v>
      </c>
      <c r="EU47" s="113">
        <v>3740</v>
      </c>
      <c r="EV47" s="113">
        <v>3916</v>
      </c>
      <c r="EW47" s="113">
        <v>4107</v>
      </c>
      <c r="EX47" s="113">
        <v>3995</v>
      </c>
      <c r="EY47" s="113">
        <v>3876</v>
      </c>
      <c r="EZ47" s="113">
        <v>3784</v>
      </c>
      <c r="FA47" s="113">
        <v>3832</v>
      </c>
      <c r="FB47" s="113">
        <v>3851</v>
      </c>
      <c r="FC47" s="113">
        <v>3830</v>
      </c>
      <c r="FD47" s="113">
        <v>3877</v>
      </c>
      <c r="FE47" s="113">
        <v>3728</v>
      </c>
      <c r="FF47" s="113">
        <v>3658</v>
      </c>
      <c r="FG47" s="113">
        <v>3673</v>
      </c>
      <c r="FH47" s="113">
        <v>3645</v>
      </c>
      <c r="FI47" s="113">
        <v>3377</v>
      </c>
      <c r="FJ47" s="113">
        <v>3503</v>
      </c>
      <c r="FK47" s="113">
        <v>3187</v>
      </c>
      <c r="FL47" s="113">
        <v>3077</v>
      </c>
      <c r="FM47" s="113">
        <v>2884</v>
      </c>
      <c r="FN47" s="113">
        <v>2879</v>
      </c>
      <c r="FO47" s="113">
        <v>2815</v>
      </c>
      <c r="FP47" s="113">
        <v>2707</v>
      </c>
      <c r="FQ47" s="113">
        <v>2591</v>
      </c>
      <c r="FR47" s="113">
        <v>2737</v>
      </c>
      <c r="FS47" s="113">
        <v>2654</v>
      </c>
      <c r="FT47" s="113">
        <v>2880</v>
      </c>
      <c r="FU47" s="113">
        <v>2985</v>
      </c>
      <c r="FV47" s="113">
        <v>2099</v>
      </c>
      <c r="FW47" s="113">
        <v>2046</v>
      </c>
      <c r="FX47" s="113">
        <v>2014</v>
      </c>
      <c r="FY47" s="113">
        <v>1886</v>
      </c>
      <c r="FZ47" s="113">
        <v>1709</v>
      </c>
      <c r="GA47" s="113">
        <v>1556</v>
      </c>
      <c r="GB47" s="113">
        <v>1650</v>
      </c>
      <c r="GC47" s="113">
        <v>1527</v>
      </c>
      <c r="GD47" s="113">
        <v>1567</v>
      </c>
      <c r="GE47" s="113">
        <v>1516</v>
      </c>
      <c r="GF47" s="113">
        <v>1360</v>
      </c>
      <c r="GG47" s="113">
        <v>1262</v>
      </c>
      <c r="GH47" s="113">
        <v>1164</v>
      </c>
      <c r="GI47" s="113">
        <v>983</v>
      </c>
      <c r="GJ47" s="113">
        <v>925</v>
      </c>
      <c r="GK47" s="113">
        <v>791</v>
      </c>
      <c r="GL47" s="114">
        <v>3126</v>
      </c>
    </row>
    <row r="48" spans="1:194" s="2" customFormat="1" x14ac:dyDescent="0.3">
      <c r="A48" s="115" t="s">
        <v>276</v>
      </c>
      <c r="B48" s="267" t="s">
        <v>534</v>
      </c>
      <c r="C48" s="48" t="str">
        <f t="shared" si="25"/>
        <v xml:space="preserve">England – CCGs - Brighton and Hove </v>
      </c>
      <c r="D48" s="69">
        <f t="shared" si="26"/>
        <v>121290</v>
      </c>
      <c r="E48" s="69">
        <f t="shared" si="26"/>
        <v>120116</v>
      </c>
      <c r="F48" s="70">
        <f t="shared" si="27"/>
        <v>291738</v>
      </c>
      <c r="G48" s="70">
        <f t="shared" si="28"/>
        <v>147146</v>
      </c>
      <c r="H48" s="71">
        <f t="shared" si="29"/>
        <v>144592</v>
      </c>
      <c r="I48" s="71">
        <f t="shared" si="30"/>
        <v>121290</v>
      </c>
      <c r="J48" s="71">
        <f t="shared" si="31"/>
        <v>120116</v>
      </c>
      <c r="K48" s="68">
        <f t="shared" si="32"/>
        <v>25856</v>
      </c>
      <c r="L48" s="69">
        <f t="shared" si="33"/>
        <v>24476</v>
      </c>
      <c r="M48" s="112">
        <v>1230</v>
      </c>
      <c r="N48" s="112">
        <v>1246</v>
      </c>
      <c r="O48" s="112">
        <v>1382</v>
      </c>
      <c r="P48" s="112">
        <v>1438</v>
      </c>
      <c r="Q48" s="112">
        <v>1419</v>
      </c>
      <c r="R48" s="112">
        <v>1476</v>
      </c>
      <c r="S48" s="112">
        <v>1426</v>
      </c>
      <c r="T48" s="112">
        <v>1489</v>
      </c>
      <c r="U48" s="112">
        <v>1568</v>
      </c>
      <c r="V48" s="112">
        <v>1465</v>
      </c>
      <c r="W48" s="112">
        <v>1449</v>
      </c>
      <c r="X48" s="112">
        <v>1452</v>
      </c>
      <c r="Y48" s="112">
        <v>1553</v>
      </c>
      <c r="Z48" s="112">
        <v>1518</v>
      </c>
      <c r="AA48" s="112">
        <v>1492</v>
      </c>
      <c r="AB48" s="112">
        <v>1371</v>
      </c>
      <c r="AC48" s="112">
        <v>1449</v>
      </c>
      <c r="AD48" s="112">
        <v>1433</v>
      </c>
      <c r="AE48" s="112">
        <v>1643</v>
      </c>
      <c r="AF48" s="112">
        <v>2720</v>
      </c>
      <c r="AG48" s="112">
        <v>3263</v>
      </c>
      <c r="AH48" s="112">
        <v>3608</v>
      </c>
      <c r="AI48" s="112">
        <v>3528</v>
      </c>
      <c r="AJ48" s="112">
        <v>3330</v>
      </c>
      <c r="AK48" s="112">
        <v>3224</v>
      </c>
      <c r="AL48" s="112">
        <v>2822</v>
      </c>
      <c r="AM48" s="112">
        <v>2918</v>
      </c>
      <c r="AN48" s="112">
        <v>2901</v>
      </c>
      <c r="AO48" s="112">
        <v>3065</v>
      </c>
      <c r="AP48" s="112">
        <v>3225</v>
      </c>
      <c r="AQ48" s="112">
        <v>2855</v>
      </c>
      <c r="AR48" s="112">
        <v>2544</v>
      </c>
      <c r="AS48" s="112">
        <v>2294</v>
      </c>
      <c r="AT48" s="112">
        <v>2118</v>
      </c>
      <c r="AU48" s="112">
        <v>2201</v>
      </c>
      <c r="AV48" s="112">
        <v>2126</v>
      </c>
      <c r="AW48" s="112">
        <v>1964</v>
      </c>
      <c r="AX48" s="112">
        <v>2115</v>
      </c>
      <c r="AY48" s="112">
        <v>2186</v>
      </c>
      <c r="AZ48" s="112">
        <v>2060</v>
      </c>
      <c r="BA48" s="112">
        <v>1851</v>
      </c>
      <c r="BB48" s="112">
        <v>1956</v>
      </c>
      <c r="BC48" s="112">
        <v>1868</v>
      </c>
      <c r="BD48" s="112">
        <v>1727</v>
      </c>
      <c r="BE48" s="112">
        <v>1846</v>
      </c>
      <c r="BF48" s="112">
        <v>1752</v>
      </c>
      <c r="BG48" s="112">
        <v>1930</v>
      </c>
      <c r="BH48" s="112">
        <v>2044</v>
      </c>
      <c r="BI48" s="112">
        <v>2083</v>
      </c>
      <c r="BJ48" s="112">
        <v>2091</v>
      </c>
      <c r="BK48" s="112">
        <v>1897</v>
      </c>
      <c r="BL48" s="112">
        <v>2047</v>
      </c>
      <c r="BM48" s="112">
        <v>2028</v>
      </c>
      <c r="BN48" s="112">
        <v>2045</v>
      </c>
      <c r="BO48" s="112">
        <v>2085</v>
      </c>
      <c r="BP48" s="112">
        <v>2015</v>
      </c>
      <c r="BQ48" s="112">
        <v>1908</v>
      </c>
      <c r="BR48" s="112">
        <v>1732</v>
      </c>
      <c r="BS48" s="112">
        <v>1648</v>
      </c>
      <c r="BT48" s="112">
        <v>1478</v>
      </c>
      <c r="BU48" s="112">
        <v>1481</v>
      </c>
      <c r="BV48" s="112">
        <v>1325</v>
      </c>
      <c r="BW48" s="112">
        <v>1287</v>
      </c>
      <c r="BX48" s="112">
        <v>1225</v>
      </c>
      <c r="BY48" s="112">
        <v>1141</v>
      </c>
      <c r="BZ48" s="112">
        <v>1109</v>
      </c>
      <c r="CA48" s="112">
        <v>1099</v>
      </c>
      <c r="CB48" s="112">
        <v>993</v>
      </c>
      <c r="CC48" s="112">
        <v>929</v>
      </c>
      <c r="CD48" s="112">
        <v>998</v>
      </c>
      <c r="CE48" s="112">
        <v>968</v>
      </c>
      <c r="CF48" s="112">
        <v>1020</v>
      </c>
      <c r="CG48" s="112">
        <v>1135</v>
      </c>
      <c r="CH48" s="112">
        <v>1160</v>
      </c>
      <c r="CI48" s="112">
        <v>851</v>
      </c>
      <c r="CJ48" s="112">
        <v>685</v>
      </c>
      <c r="CK48" s="112">
        <v>815</v>
      </c>
      <c r="CL48" s="112">
        <v>683</v>
      </c>
      <c r="CM48" s="112">
        <v>557</v>
      </c>
      <c r="CN48" s="112">
        <v>488</v>
      </c>
      <c r="CO48" s="112">
        <v>536</v>
      </c>
      <c r="CP48" s="112">
        <v>471</v>
      </c>
      <c r="CQ48" s="112">
        <v>496</v>
      </c>
      <c r="CR48" s="112">
        <v>450</v>
      </c>
      <c r="CS48" s="112">
        <v>365</v>
      </c>
      <c r="CT48" s="112">
        <v>339</v>
      </c>
      <c r="CU48" s="112">
        <v>340</v>
      </c>
      <c r="CV48" s="112">
        <v>315</v>
      </c>
      <c r="CW48" s="112">
        <v>238</v>
      </c>
      <c r="CX48" s="112">
        <v>229</v>
      </c>
      <c r="CY48" s="112">
        <v>821</v>
      </c>
      <c r="CZ48" s="113">
        <v>1175</v>
      </c>
      <c r="DA48" s="113">
        <v>1196</v>
      </c>
      <c r="DB48" s="113">
        <v>1228</v>
      </c>
      <c r="DC48" s="113">
        <v>1282</v>
      </c>
      <c r="DD48" s="113">
        <v>1391</v>
      </c>
      <c r="DE48" s="113">
        <v>1385</v>
      </c>
      <c r="DF48" s="113">
        <v>1322</v>
      </c>
      <c r="DG48" s="113">
        <v>1437</v>
      </c>
      <c r="DH48" s="113">
        <v>1514</v>
      </c>
      <c r="DI48" s="113">
        <v>1364</v>
      </c>
      <c r="DJ48" s="113">
        <v>1489</v>
      </c>
      <c r="DK48" s="113">
        <v>1396</v>
      </c>
      <c r="DL48" s="113">
        <v>1430</v>
      </c>
      <c r="DM48" s="113">
        <v>1427</v>
      </c>
      <c r="DN48" s="113">
        <v>1404</v>
      </c>
      <c r="DO48" s="113">
        <v>1336</v>
      </c>
      <c r="DP48" s="113">
        <v>1338</v>
      </c>
      <c r="DQ48" s="113">
        <v>1362</v>
      </c>
      <c r="DR48" s="113">
        <v>1624</v>
      </c>
      <c r="DS48" s="113">
        <v>3222</v>
      </c>
      <c r="DT48" s="113">
        <v>3807</v>
      </c>
      <c r="DU48" s="113">
        <v>4071</v>
      </c>
      <c r="DV48" s="113">
        <v>3781</v>
      </c>
      <c r="DW48" s="113">
        <v>3265</v>
      </c>
      <c r="DX48" s="113">
        <v>2690</v>
      </c>
      <c r="DY48" s="113">
        <v>2481</v>
      </c>
      <c r="DZ48" s="113">
        <v>2650</v>
      </c>
      <c r="EA48" s="113">
        <v>2590</v>
      </c>
      <c r="EB48" s="113">
        <v>2666</v>
      </c>
      <c r="EC48" s="113">
        <v>2852</v>
      </c>
      <c r="ED48" s="113">
        <v>2498</v>
      </c>
      <c r="EE48" s="113">
        <v>2141</v>
      </c>
      <c r="EF48" s="113">
        <v>1994</v>
      </c>
      <c r="EG48" s="113">
        <v>1949</v>
      </c>
      <c r="EH48" s="113">
        <v>1964</v>
      </c>
      <c r="EI48" s="113">
        <v>1764</v>
      </c>
      <c r="EJ48" s="113">
        <v>1812</v>
      </c>
      <c r="EK48" s="113">
        <v>1848</v>
      </c>
      <c r="EL48" s="113">
        <v>1774</v>
      </c>
      <c r="EM48" s="113">
        <v>1915</v>
      </c>
      <c r="EN48" s="113">
        <v>1940</v>
      </c>
      <c r="EO48" s="113">
        <v>1819</v>
      </c>
      <c r="EP48" s="113">
        <v>1779</v>
      </c>
      <c r="EQ48" s="113">
        <v>1810</v>
      </c>
      <c r="ER48" s="113">
        <v>1829</v>
      </c>
      <c r="ES48" s="113">
        <v>1714</v>
      </c>
      <c r="ET48" s="113">
        <v>1768</v>
      </c>
      <c r="EU48" s="113">
        <v>2025</v>
      </c>
      <c r="EV48" s="113">
        <v>1982</v>
      </c>
      <c r="EW48" s="113">
        <v>1928</v>
      </c>
      <c r="EX48" s="113">
        <v>1902</v>
      </c>
      <c r="EY48" s="113">
        <v>1985</v>
      </c>
      <c r="EZ48" s="113">
        <v>1950</v>
      </c>
      <c r="FA48" s="113">
        <v>1960</v>
      </c>
      <c r="FB48" s="113">
        <v>2004</v>
      </c>
      <c r="FC48" s="113">
        <v>1991</v>
      </c>
      <c r="FD48" s="113">
        <v>1916</v>
      </c>
      <c r="FE48" s="113">
        <v>1822</v>
      </c>
      <c r="FF48" s="113">
        <v>1685</v>
      </c>
      <c r="FG48" s="113">
        <v>1550</v>
      </c>
      <c r="FH48" s="113">
        <v>1497</v>
      </c>
      <c r="FI48" s="113">
        <v>1320</v>
      </c>
      <c r="FJ48" s="113">
        <v>1311</v>
      </c>
      <c r="FK48" s="113">
        <v>1221</v>
      </c>
      <c r="FL48" s="113">
        <v>1123</v>
      </c>
      <c r="FM48" s="113">
        <v>1163</v>
      </c>
      <c r="FN48" s="113">
        <v>1142</v>
      </c>
      <c r="FO48" s="113">
        <v>1065</v>
      </c>
      <c r="FP48" s="113">
        <v>995</v>
      </c>
      <c r="FQ48" s="113">
        <v>1000</v>
      </c>
      <c r="FR48" s="113">
        <v>1026</v>
      </c>
      <c r="FS48" s="113">
        <v>1025</v>
      </c>
      <c r="FT48" s="113">
        <v>1044</v>
      </c>
      <c r="FU48" s="113">
        <v>1126</v>
      </c>
      <c r="FV48" s="113">
        <v>897</v>
      </c>
      <c r="FW48" s="113">
        <v>886</v>
      </c>
      <c r="FX48" s="113">
        <v>816</v>
      </c>
      <c r="FY48" s="113">
        <v>831</v>
      </c>
      <c r="FZ48" s="113">
        <v>666</v>
      </c>
      <c r="GA48" s="113">
        <v>663</v>
      </c>
      <c r="GB48" s="113">
        <v>619</v>
      </c>
      <c r="GC48" s="113">
        <v>620</v>
      </c>
      <c r="GD48" s="113">
        <v>599</v>
      </c>
      <c r="GE48" s="113">
        <v>541</v>
      </c>
      <c r="GF48" s="113">
        <v>584</v>
      </c>
      <c r="GG48" s="113">
        <v>460</v>
      </c>
      <c r="GH48" s="113">
        <v>424</v>
      </c>
      <c r="GI48" s="113">
        <v>436</v>
      </c>
      <c r="GJ48" s="113">
        <v>371</v>
      </c>
      <c r="GK48" s="113">
        <v>355</v>
      </c>
      <c r="GL48" s="114">
        <v>1573</v>
      </c>
    </row>
    <row r="49" spans="1:194" s="2" customFormat="1" x14ac:dyDescent="0.3">
      <c r="A49" s="115" t="s">
        <v>276</v>
      </c>
      <c r="B49" s="267" t="s">
        <v>535</v>
      </c>
      <c r="C49" s="48" t="str">
        <f t="shared" si="25"/>
        <v xml:space="preserve">England – CCGs - Bristol, North Somerset and South Gloucestershire </v>
      </c>
      <c r="D49" s="69">
        <f t="shared" si="26"/>
        <v>379832</v>
      </c>
      <c r="E49" s="69">
        <f t="shared" si="26"/>
        <v>391270</v>
      </c>
      <c r="F49" s="70">
        <f t="shared" si="27"/>
        <v>969256</v>
      </c>
      <c r="G49" s="70">
        <f t="shared" si="28"/>
        <v>481679</v>
      </c>
      <c r="H49" s="71">
        <f t="shared" si="29"/>
        <v>487577</v>
      </c>
      <c r="I49" s="71">
        <f t="shared" si="30"/>
        <v>379832</v>
      </c>
      <c r="J49" s="71">
        <f t="shared" si="31"/>
        <v>391270</v>
      </c>
      <c r="K49" s="68">
        <f t="shared" si="32"/>
        <v>101847</v>
      </c>
      <c r="L49" s="69">
        <f t="shared" si="33"/>
        <v>96307</v>
      </c>
      <c r="M49" s="112">
        <v>5388</v>
      </c>
      <c r="N49" s="112">
        <v>5620</v>
      </c>
      <c r="O49" s="112">
        <v>5706</v>
      </c>
      <c r="P49" s="112">
        <v>5920</v>
      </c>
      <c r="Q49" s="112">
        <v>5855</v>
      </c>
      <c r="R49" s="112">
        <v>5900</v>
      </c>
      <c r="S49" s="112">
        <v>5863</v>
      </c>
      <c r="T49" s="112">
        <v>6010</v>
      </c>
      <c r="U49" s="112">
        <v>6130</v>
      </c>
      <c r="V49" s="112">
        <v>5953</v>
      </c>
      <c r="W49" s="112">
        <v>6002</v>
      </c>
      <c r="X49" s="112">
        <v>5753</v>
      </c>
      <c r="Y49" s="112">
        <v>5898</v>
      </c>
      <c r="Z49" s="112">
        <v>5456</v>
      </c>
      <c r="AA49" s="112">
        <v>5357</v>
      </c>
      <c r="AB49" s="112">
        <v>5049</v>
      </c>
      <c r="AC49" s="112">
        <v>5101</v>
      </c>
      <c r="AD49" s="112">
        <v>4886</v>
      </c>
      <c r="AE49" s="112">
        <v>4858</v>
      </c>
      <c r="AF49" s="112">
        <v>6683</v>
      </c>
      <c r="AG49" s="112">
        <v>7684</v>
      </c>
      <c r="AH49" s="112">
        <v>8114</v>
      </c>
      <c r="AI49" s="112">
        <v>8099</v>
      </c>
      <c r="AJ49" s="112">
        <v>8031</v>
      </c>
      <c r="AK49" s="112">
        <v>7873</v>
      </c>
      <c r="AL49" s="112">
        <v>8000</v>
      </c>
      <c r="AM49" s="112">
        <v>8234</v>
      </c>
      <c r="AN49" s="112">
        <v>8290</v>
      </c>
      <c r="AO49" s="112">
        <v>7821</v>
      </c>
      <c r="AP49" s="112">
        <v>8438</v>
      </c>
      <c r="AQ49" s="112">
        <v>8173</v>
      </c>
      <c r="AR49" s="112">
        <v>7895</v>
      </c>
      <c r="AS49" s="112">
        <v>7595</v>
      </c>
      <c r="AT49" s="112">
        <v>7386</v>
      </c>
      <c r="AU49" s="112">
        <v>6976</v>
      </c>
      <c r="AV49" s="112">
        <v>7075</v>
      </c>
      <c r="AW49" s="112">
        <v>6639</v>
      </c>
      <c r="AX49" s="112">
        <v>6606</v>
      </c>
      <c r="AY49" s="112">
        <v>6506</v>
      </c>
      <c r="AZ49" s="112">
        <v>6337</v>
      </c>
      <c r="BA49" s="112">
        <v>6465</v>
      </c>
      <c r="BB49" s="112">
        <v>5958</v>
      </c>
      <c r="BC49" s="112">
        <v>5770</v>
      </c>
      <c r="BD49" s="112">
        <v>5724</v>
      </c>
      <c r="BE49" s="112">
        <v>5630</v>
      </c>
      <c r="BF49" s="112">
        <v>5484</v>
      </c>
      <c r="BG49" s="112">
        <v>5619</v>
      </c>
      <c r="BH49" s="112">
        <v>5734</v>
      </c>
      <c r="BI49" s="112">
        <v>5828</v>
      </c>
      <c r="BJ49" s="112">
        <v>6185</v>
      </c>
      <c r="BK49" s="112">
        <v>5885</v>
      </c>
      <c r="BL49" s="112">
        <v>5979</v>
      </c>
      <c r="BM49" s="112">
        <v>5914</v>
      </c>
      <c r="BN49" s="112">
        <v>6233</v>
      </c>
      <c r="BO49" s="112">
        <v>6068</v>
      </c>
      <c r="BP49" s="112">
        <v>6081</v>
      </c>
      <c r="BQ49" s="112">
        <v>5935</v>
      </c>
      <c r="BR49" s="112">
        <v>5865</v>
      </c>
      <c r="BS49" s="112">
        <v>5657</v>
      </c>
      <c r="BT49" s="112">
        <v>5218</v>
      </c>
      <c r="BU49" s="112">
        <v>4892</v>
      </c>
      <c r="BV49" s="112">
        <v>4808</v>
      </c>
      <c r="BW49" s="112">
        <v>4693</v>
      </c>
      <c r="BX49" s="112">
        <v>4601</v>
      </c>
      <c r="BY49" s="112">
        <v>4280</v>
      </c>
      <c r="BZ49" s="112">
        <v>4213</v>
      </c>
      <c r="CA49" s="112">
        <v>4213</v>
      </c>
      <c r="CB49" s="112">
        <v>4116</v>
      </c>
      <c r="CC49" s="112">
        <v>3919</v>
      </c>
      <c r="CD49" s="112">
        <v>4056</v>
      </c>
      <c r="CE49" s="112">
        <v>4085</v>
      </c>
      <c r="CF49" s="112">
        <v>4058</v>
      </c>
      <c r="CG49" s="112">
        <v>4327</v>
      </c>
      <c r="CH49" s="112">
        <v>4761</v>
      </c>
      <c r="CI49" s="112">
        <v>3592</v>
      </c>
      <c r="CJ49" s="112">
        <v>3629</v>
      </c>
      <c r="CK49" s="112">
        <v>3524</v>
      </c>
      <c r="CL49" s="112">
        <v>3125</v>
      </c>
      <c r="CM49" s="112">
        <v>2728</v>
      </c>
      <c r="CN49" s="112">
        <v>2345</v>
      </c>
      <c r="CO49" s="112">
        <v>2420</v>
      </c>
      <c r="CP49" s="112">
        <v>2296</v>
      </c>
      <c r="CQ49" s="112">
        <v>2113</v>
      </c>
      <c r="CR49" s="112">
        <v>1902</v>
      </c>
      <c r="CS49" s="112">
        <v>1712</v>
      </c>
      <c r="CT49" s="112">
        <v>1580</v>
      </c>
      <c r="CU49" s="112">
        <v>1339</v>
      </c>
      <c r="CV49" s="112">
        <v>1195</v>
      </c>
      <c r="CW49" s="112">
        <v>1037</v>
      </c>
      <c r="CX49" s="112">
        <v>849</v>
      </c>
      <c r="CY49" s="112">
        <v>2879</v>
      </c>
      <c r="CZ49" s="113">
        <v>4983</v>
      </c>
      <c r="DA49" s="113">
        <v>5227</v>
      </c>
      <c r="DB49" s="113">
        <v>5180</v>
      </c>
      <c r="DC49" s="113">
        <v>5445</v>
      </c>
      <c r="DD49" s="113">
        <v>5662</v>
      </c>
      <c r="DE49" s="113">
        <v>5514</v>
      </c>
      <c r="DF49" s="113">
        <v>5615</v>
      </c>
      <c r="DG49" s="113">
        <v>5755</v>
      </c>
      <c r="DH49" s="113">
        <v>5864</v>
      </c>
      <c r="DI49" s="113">
        <v>5751</v>
      </c>
      <c r="DJ49" s="113">
        <v>5571</v>
      </c>
      <c r="DK49" s="113">
        <v>5455</v>
      </c>
      <c r="DL49" s="113">
        <v>5465</v>
      </c>
      <c r="DM49" s="113">
        <v>5301</v>
      </c>
      <c r="DN49" s="113">
        <v>5122</v>
      </c>
      <c r="DO49" s="113">
        <v>5035</v>
      </c>
      <c r="DP49" s="113">
        <v>4768</v>
      </c>
      <c r="DQ49" s="113">
        <v>4594</v>
      </c>
      <c r="DR49" s="113">
        <v>4936</v>
      </c>
      <c r="DS49" s="113">
        <v>6744</v>
      </c>
      <c r="DT49" s="113">
        <v>7990</v>
      </c>
      <c r="DU49" s="113">
        <v>7930</v>
      </c>
      <c r="DV49" s="113">
        <v>7844</v>
      </c>
      <c r="DW49" s="113">
        <v>7783</v>
      </c>
      <c r="DX49" s="113">
        <v>7622</v>
      </c>
      <c r="DY49" s="113">
        <v>7902</v>
      </c>
      <c r="DZ49" s="113">
        <v>8013</v>
      </c>
      <c r="EA49" s="113">
        <v>7619</v>
      </c>
      <c r="EB49" s="113">
        <v>7878</v>
      </c>
      <c r="EC49" s="113">
        <v>7863</v>
      </c>
      <c r="ED49" s="113">
        <v>7569</v>
      </c>
      <c r="EE49" s="113">
        <v>7518</v>
      </c>
      <c r="EF49" s="113">
        <v>7444</v>
      </c>
      <c r="EG49" s="113">
        <v>7131</v>
      </c>
      <c r="EH49" s="113">
        <v>6779</v>
      </c>
      <c r="EI49" s="113">
        <v>6596</v>
      </c>
      <c r="EJ49" s="113">
        <v>6564</v>
      </c>
      <c r="EK49" s="113">
        <v>6521</v>
      </c>
      <c r="EL49" s="113">
        <v>6401</v>
      </c>
      <c r="EM49" s="113">
        <v>6490</v>
      </c>
      <c r="EN49" s="113">
        <v>6302</v>
      </c>
      <c r="EO49" s="113">
        <v>5798</v>
      </c>
      <c r="EP49" s="113">
        <v>5511</v>
      </c>
      <c r="EQ49" s="113">
        <v>5404</v>
      </c>
      <c r="ER49" s="113">
        <v>5445</v>
      </c>
      <c r="ES49" s="113">
        <v>5574</v>
      </c>
      <c r="ET49" s="113">
        <v>5500</v>
      </c>
      <c r="EU49" s="113">
        <v>5712</v>
      </c>
      <c r="EV49" s="113">
        <v>5883</v>
      </c>
      <c r="EW49" s="113">
        <v>6119</v>
      </c>
      <c r="EX49" s="113">
        <v>6018</v>
      </c>
      <c r="EY49" s="113">
        <v>6012</v>
      </c>
      <c r="EZ49" s="113">
        <v>5902</v>
      </c>
      <c r="FA49" s="113">
        <v>6238</v>
      </c>
      <c r="FB49" s="113">
        <v>6356</v>
      </c>
      <c r="FC49" s="113">
        <v>6145</v>
      </c>
      <c r="FD49" s="113">
        <v>6085</v>
      </c>
      <c r="FE49" s="113">
        <v>5848</v>
      </c>
      <c r="FF49" s="113">
        <v>5571</v>
      </c>
      <c r="FG49" s="113">
        <v>5397</v>
      </c>
      <c r="FH49" s="113">
        <v>5252</v>
      </c>
      <c r="FI49" s="113">
        <v>5027</v>
      </c>
      <c r="FJ49" s="113">
        <v>5095</v>
      </c>
      <c r="FK49" s="113">
        <v>4655</v>
      </c>
      <c r="FL49" s="113">
        <v>4611</v>
      </c>
      <c r="FM49" s="113">
        <v>4378</v>
      </c>
      <c r="FN49" s="113">
        <v>4512</v>
      </c>
      <c r="FO49" s="113">
        <v>4563</v>
      </c>
      <c r="FP49" s="113">
        <v>4226</v>
      </c>
      <c r="FQ49" s="113">
        <v>4309</v>
      </c>
      <c r="FR49" s="113">
        <v>4423</v>
      </c>
      <c r="FS49" s="113">
        <v>4605</v>
      </c>
      <c r="FT49" s="113">
        <v>4817</v>
      </c>
      <c r="FU49" s="113">
        <v>5101</v>
      </c>
      <c r="FV49" s="113">
        <v>3942</v>
      </c>
      <c r="FW49" s="113">
        <v>3956</v>
      </c>
      <c r="FX49" s="113">
        <v>3858</v>
      </c>
      <c r="FY49" s="113">
        <v>3600</v>
      </c>
      <c r="FZ49" s="113">
        <v>3226</v>
      </c>
      <c r="GA49" s="113">
        <v>2861</v>
      </c>
      <c r="GB49" s="113">
        <v>2847</v>
      </c>
      <c r="GC49" s="113">
        <v>2809</v>
      </c>
      <c r="GD49" s="113">
        <v>2605</v>
      </c>
      <c r="GE49" s="113">
        <v>2486</v>
      </c>
      <c r="GF49" s="113">
        <v>2353</v>
      </c>
      <c r="GG49" s="113">
        <v>2216</v>
      </c>
      <c r="GH49" s="113">
        <v>1911</v>
      </c>
      <c r="GI49" s="113">
        <v>1818</v>
      </c>
      <c r="GJ49" s="113">
        <v>1720</v>
      </c>
      <c r="GK49" s="113">
        <v>1432</v>
      </c>
      <c r="GL49" s="114">
        <v>6099</v>
      </c>
    </row>
    <row r="50" spans="1:194" s="2" customFormat="1" x14ac:dyDescent="0.3">
      <c r="A50" s="115" t="s">
        <v>276</v>
      </c>
      <c r="B50" s="267" t="s">
        <v>536</v>
      </c>
      <c r="C50" s="48" t="str">
        <f t="shared" si="25"/>
        <v xml:space="preserve">England – CCGs - Buckinghamshire </v>
      </c>
      <c r="D50" s="69">
        <f t="shared" si="26"/>
        <v>204763</v>
      </c>
      <c r="E50" s="69">
        <f t="shared" si="26"/>
        <v>217652</v>
      </c>
      <c r="F50" s="70">
        <f t="shared" si="27"/>
        <v>549826</v>
      </c>
      <c r="G50" s="70">
        <f t="shared" si="28"/>
        <v>269665</v>
      </c>
      <c r="H50" s="71">
        <f t="shared" si="29"/>
        <v>280161</v>
      </c>
      <c r="I50" s="71">
        <f t="shared" si="30"/>
        <v>204763</v>
      </c>
      <c r="J50" s="71">
        <f t="shared" si="31"/>
        <v>217652</v>
      </c>
      <c r="K50" s="68">
        <f t="shared" si="32"/>
        <v>64902</v>
      </c>
      <c r="L50" s="69">
        <f t="shared" si="33"/>
        <v>62509</v>
      </c>
      <c r="M50" s="112">
        <v>2980</v>
      </c>
      <c r="N50" s="112">
        <v>3082</v>
      </c>
      <c r="O50" s="112">
        <v>3406</v>
      </c>
      <c r="P50" s="112">
        <v>3313</v>
      </c>
      <c r="Q50" s="112">
        <v>3616</v>
      </c>
      <c r="R50" s="112">
        <v>3638</v>
      </c>
      <c r="S50" s="112">
        <v>3634</v>
      </c>
      <c r="T50" s="112">
        <v>3681</v>
      </c>
      <c r="U50" s="112">
        <v>3916</v>
      </c>
      <c r="V50" s="112">
        <v>4007</v>
      </c>
      <c r="W50" s="112">
        <v>4029</v>
      </c>
      <c r="X50" s="112">
        <v>3950</v>
      </c>
      <c r="Y50" s="112">
        <v>3815</v>
      </c>
      <c r="Z50" s="112">
        <v>3786</v>
      </c>
      <c r="AA50" s="112">
        <v>3605</v>
      </c>
      <c r="AB50" s="112">
        <v>3538</v>
      </c>
      <c r="AC50" s="112">
        <v>3465</v>
      </c>
      <c r="AD50" s="112">
        <v>3441</v>
      </c>
      <c r="AE50" s="112">
        <v>3224</v>
      </c>
      <c r="AF50" s="112">
        <v>2418</v>
      </c>
      <c r="AG50" s="112">
        <v>2267</v>
      </c>
      <c r="AH50" s="112">
        <v>2352</v>
      </c>
      <c r="AI50" s="112">
        <v>2474</v>
      </c>
      <c r="AJ50" s="112">
        <v>2774</v>
      </c>
      <c r="AK50" s="112">
        <v>3028</v>
      </c>
      <c r="AL50" s="112">
        <v>2986</v>
      </c>
      <c r="AM50" s="112">
        <v>2840</v>
      </c>
      <c r="AN50" s="112">
        <v>2868</v>
      </c>
      <c r="AO50" s="112">
        <v>2788</v>
      </c>
      <c r="AP50" s="112">
        <v>2836</v>
      </c>
      <c r="AQ50" s="112">
        <v>2886</v>
      </c>
      <c r="AR50" s="112">
        <v>2991</v>
      </c>
      <c r="AS50" s="112">
        <v>2998</v>
      </c>
      <c r="AT50" s="112">
        <v>2762</v>
      </c>
      <c r="AU50" s="112">
        <v>3117</v>
      </c>
      <c r="AV50" s="112">
        <v>3241</v>
      </c>
      <c r="AW50" s="112">
        <v>3180</v>
      </c>
      <c r="AX50" s="112">
        <v>3316</v>
      </c>
      <c r="AY50" s="112">
        <v>3411</v>
      </c>
      <c r="AZ50" s="112">
        <v>3673</v>
      </c>
      <c r="BA50" s="112">
        <v>3618</v>
      </c>
      <c r="BB50" s="112">
        <v>3712</v>
      </c>
      <c r="BC50" s="112">
        <v>3575</v>
      </c>
      <c r="BD50" s="112">
        <v>3615</v>
      </c>
      <c r="BE50" s="112">
        <v>3659</v>
      </c>
      <c r="BF50" s="112">
        <v>3725</v>
      </c>
      <c r="BG50" s="112">
        <v>3925</v>
      </c>
      <c r="BH50" s="112">
        <v>3889</v>
      </c>
      <c r="BI50" s="112">
        <v>3946</v>
      </c>
      <c r="BJ50" s="112">
        <v>4096</v>
      </c>
      <c r="BK50" s="112">
        <v>3992</v>
      </c>
      <c r="BL50" s="112">
        <v>3856</v>
      </c>
      <c r="BM50" s="112">
        <v>4024</v>
      </c>
      <c r="BN50" s="112">
        <v>4093</v>
      </c>
      <c r="BO50" s="112">
        <v>4042</v>
      </c>
      <c r="BP50" s="112">
        <v>4119</v>
      </c>
      <c r="BQ50" s="112">
        <v>4153</v>
      </c>
      <c r="BR50" s="112">
        <v>3761</v>
      </c>
      <c r="BS50" s="112">
        <v>3700</v>
      </c>
      <c r="BT50" s="112">
        <v>3545</v>
      </c>
      <c r="BU50" s="112">
        <v>3392</v>
      </c>
      <c r="BV50" s="112">
        <v>3254</v>
      </c>
      <c r="BW50" s="112">
        <v>3278</v>
      </c>
      <c r="BX50" s="112">
        <v>3017</v>
      </c>
      <c r="BY50" s="112">
        <v>2880</v>
      </c>
      <c r="BZ50" s="112">
        <v>2793</v>
      </c>
      <c r="CA50" s="112">
        <v>2654</v>
      </c>
      <c r="CB50" s="112">
        <v>2659</v>
      </c>
      <c r="CC50" s="112">
        <v>2482</v>
      </c>
      <c r="CD50" s="112">
        <v>2340</v>
      </c>
      <c r="CE50" s="112">
        <v>2479</v>
      </c>
      <c r="CF50" s="112">
        <v>2571</v>
      </c>
      <c r="CG50" s="112">
        <v>2705</v>
      </c>
      <c r="CH50" s="112">
        <v>2928</v>
      </c>
      <c r="CI50" s="112">
        <v>2116</v>
      </c>
      <c r="CJ50" s="112">
        <v>2168</v>
      </c>
      <c r="CK50" s="112">
        <v>2103</v>
      </c>
      <c r="CL50" s="112">
        <v>1919</v>
      </c>
      <c r="CM50" s="112">
        <v>1739</v>
      </c>
      <c r="CN50" s="112">
        <v>1429</v>
      </c>
      <c r="CO50" s="112">
        <v>1460</v>
      </c>
      <c r="CP50" s="112">
        <v>1442</v>
      </c>
      <c r="CQ50" s="112">
        <v>1368</v>
      </c>
      <c r="CR50" s="112">
        <v>1263</v>
      </c>
      <c r="CS50" s="112">
        <v>1197</v>
      </c>
      <c r="CT50" s="112">
        <v>974</v>
      </c>
      <c r="CU50" s="112">
        <v>806</v>
      </c>
      <c r="CV50" s="112">
        <v>817</v>
      </c>
      <c r="CW50" s="112">
        <v>731</v>
      </c>
      <c r="CX50" s="112">
        <v>530</v>
      </c>
      <c r="CY50" s="112">
        <v>1794</v>
      </c>
      <c r="CZ50" s="113">
        <v>2773</v>
      </c>
      <c r="DA50" s="113">
        <v>2987</v>
      </c>
      <c r="DB50" s="113">
        <v>3142</v>
      </c>
      <c r="DC50" s="113">
        <v>3266</v>
      </c>
      <c r="DD50" s="113">
        <v>3403</v>
      </c>
      <c r="DE50" s="113">
        <v>3492</v>
      </c>
      <c r="DF50" s="113">
        <v>3516</v>
      </c>
      <c r="DG50" s="113">
        <v>3666</v>
      </c>
      <c r="DH50" s="113">
        <v>3752</v>
      </c>
      <c r="DI50" s="113">
        <v>3840</v>
      </c>
      <c r="DJ50" s="113">
        <v>3729</v>
      </c>
      <c r="DK50" s="113">
        <v>3861</v>
      </c>
      <c r="DL50" s="113">
        <v>3868</v>
      </c>
      <c r="DM50" s="113">
        <v>3692</v>
      </c>
      <c r="DN50" s="113">
        <v>3519</v>
      </c>
      <c r="DO50" s="113">
        <v>3426</v>
      </c>
      <c r="DP50" s="113">
        <v>3391</v>
      </c>
      <c r="DQ50" s="113">
        <v>3186</v>
      </c>
      <c r="DR50" s="113">
        <v>3034</v>
      </c>
      <c r="DS50" s="113">
        <v>2028</v>
      </c>
      <c r="DT50" s="113">
        <v>1841</v>
      </c>
      <c r="DU50" s="113">
        <v>1996</v>
      </c>
      <c r="DV50" s="113">
        <v>2317</v>
      </c>
      <c r="DW50" s="113">
        <v>2647</v>
      </c>
      <c r="DX50" s="113">
        <v>2819</v>
      </c>
      <c r="DY50" s="113">
        <v>2906</v>
      </c>
      <c r="DZ50" s="113">
        <v>2636</v>
      </c>
      <c r="EA50" s="113">
        <v>2784</v>
      </c>
      <c r="EB50" s="113">
        <v>2833</v>
      </c>
      <c r="EC50" s="113">
        <v>3003</v>
      </c>
      <c r="ED50" s="113">
        <v>3142</v>
      </c>
      <c r="EE50" s="113">
        <v>3325</v>
      </c>
      <c r="EF50" s="113">
        <v>3322</v>
      </c>
      <c r="EG50" s="113">
        <v>3297</v>
      </c>
      <c r="EH50" s="113">
        <v>3454</v>
      </c>
      <c r="EI50" s="113">
        <v>3525</v>
      </c>
      <c r="EJ50" s="113">
        <v>3541</v>
      </c>
      <c r="EK50" s="113">
        <v>3661</v>
      </c>
      <c r="EL50" s="113">
        <v>3905</v>
      </c>
      <c r="EM50" s="113">
        <v>3906</v>
      </c>
      <c r="EN50" s="113">
        <v>3909</v>
      </c>
      <c r="EO50" s="113">
        <v>4026</v>
      </c>
      <c r="EP50" s="113">
        <v>3767</v>
      </c>
      <c r="EQ50" s="113">
        <v>3773</v>
      </c>
      <c r="ER50" s="113">
        <v>3703</v>
      </c>
      <c r="ES50" s="113">
        <v>3678</v>
      </c>
      <c r="ET50" s="113">
        <v>3723</v>
      </c>
      <c r="EU50" s="113">
        <v>3957</v>
      </c>
      <c r="EV50" s="113">
        <v>3955</v>
      </c>
      <c r="EW50" s="113">
        <v>4220</v>
      </c>
      <c r="EX50" s="113">
        <v>3993</v>
      </c>
      <c r="EY50" s="113">
        <v>4133</v>
      </c>
      <c r="EZ50" s="113">
        <v>4138</v>
      </c>
      <c r="FA50" s="113">
        <v>4242</v>
      </c>
      <c r="FB50" s="113">
        <v>4015</v>
      </c>
      <c r="FC50" s="113">
        <v>3968</v>
      </c>
      <c r="FD50" s="113">
        <v>3967</v>
      </c>
      <c r="FE50" s="113">
        <v>3906</v>
      </c>
      <c r="FF50" s="113">
        <v>3670</v>
      </c>
      <c r="FG50" s="113">
        <v>3656</v>
      </c>
      <c r="FH50" s="113">
        <v>3456</v>
      </c>
      <c r="FI50" s="113">
        <v>3364</v>
      </c>
      <c r="FJ50" s="113">
        <v>3168</v>
      </c>
      <c r="FK50" s="113">
        <v>3143</v>
      </c>
      <c r="FL50" s="113">
        <v>2887</v>
      </c>
      <c r="FM50" s="113">
        <v>2877</v>
      </c>
      <c r="FN50" s="113">
        <v>2757</v>
      </c>
      <c r="FO50" s="113">
        <v>2788</v>
      </c>
      <c r="FP50" s="113">
        <v>2643</v>
      </c>
      <c r="FQ50" s="113">
        <v>2716</v>
      </c>
      <c r="FR50" s="113">
        <v>2789</v>
      </c>
      <c r="FS50" s="113">
        <v>2861</v>
      </c>
      <c r="FT50" s="113">
        <v>2925</v>
      </c>
      <c r="FU50" s="113">
        <v>3211</v>
      </c>
      <c r="FV50" s="113">
        <v>2495</v>
      </c>
      <c r="FW50" s="113">
        <v>2436</v>
      </c>
      <c r="FX50" s="113">
        <v>2489</v>
      </c>
      <c r="FY50" s="113">
        <v>2314</v>
      </c>
      <c r="FZ50" s="113">
        <v>1984</v>
      </c>
      <c r="GA50" s="113">
        <v>1774</v>
      </c>
      <c r="GB50" s="113">
        <v>1888</v>
      </c>
      <c r="GC50" s="113">
        <v>1805</v>
      </c>
      <c r="GD50" s="113">
        <v>1729</v>
      </c>
      <c r="GE50" s="113">
        <v>1614</v>
      </c>
      <c r="GF50" s="113">
        <v>1499</v>
      </c>
      <c r="GG50" s="113">
        <v>1441</v>
      </c>
      <c r="GH50" s="113">
        <v>1226</v>
      </c>
      <c r="GI50" s="113">
        <v>1103</v>
      </c>
      <c r="GJ50" s="113">
        <v>991</v>
      </c>
      <c r="GK50" s="113">
        <v>922</v>
      </c>
      <c r="GL50" s="114">
        <v>4036</v>
      </c>
    </row>
    <row r="51" spans="1:194" s="2" customFormat="1" x14ac:dyDescent="0.3">
      <c r="A51" s="115" t="s">
        <v>276</v>
      </c>
      <c r="B51" s="267" t="s">
        <v>537</v>
      </c>
      <c r="C51" s="48" t="str">
        <f t="shared" si="25"/>
        <v xml:space="preserve">England – CCGs - Bury </v>
      </c>
      <c r="D51" s="69">
        <f t="shared" si="26"/>
        <v>71367</v>
      </c>
      <c r="E51" s="69">
        <f t="shared" si="26"/>
        <v>76161</v>
      </c>
      <c r="F51" s="70">
        <f t="shared" si="27"/>
        <v>190708</v>
      </c>
      <c r="G51" s="70">
        <f t="shared" si="28"/>
        <v>93700</v>
      </c>
      <c r="H51" s="71">
        <f t="shared" si="29"/>
        <v>97008</v>
      </c>
      <c r="I51" s="71">
        <f t="shared" si="30"/>
        <v>71367</v>
      </c>
      <c r="J51" s="71">
        <f t="shared" si="31"/>
        <v>76161</v>
      </c>
      <c r="K51" s="68">
        <f t="shared" si="32"/>
        <v>22333</v>
      </c>
      <c r="L51" s="69">
        <f t="shared" si="33"/>
        <v>20847</v>
      </c>
      <c r="M51" s="112">
        <v>1151</v>
      </c>
      <c r="N51" s="112">
        <v>1225</v>
      </c>
      <c r="O51" s="112">
        <v>1127</v>
      </c>
      <c r="P51" s="112">
        <v>1208</v>
      </c>
      <c r="Q51" s="112">
        <v>1261</v>
      </c>
      <c r="R51" s="112">
        <v>1203</v>
      </c>
      <c r="S51" s="112">
        <v>1269</v>
      </c>
      <c r="T51" s="112">
        <v>1284</v>
      </c>
      <c r="U51" s="112">
        <v>1359</v>
      </c>
      <c r="V51" s="112">
        <v>1294</v>
      </c>
      <c r="W51" s="112">
        <v>1326</v>
      </c>
      <c r="X51" s="112">
        <v>1318</v>
      </c>
      <c r="Y51" s="112">
        <v>1270</v>
      </c>
      <c r="Z51" s="112">
        <v>1187</v>
      </c>
      <c r="AA51" s="112">
        <v>1265</v>
      </c>
      <c r="AB51" s="112">
        <v>1225</v>
      </c>
      <c r="AC51" s="112">
        <v>1179</v>
      </c>
      <c r="AD51" s="112">
        <v>1182</v>
      </c>
      <c r="AE51" s="112">
        <v>1068</v>
      </c>
      <c r="AF51" s="112">
        <v>920</v>
      </c>
      <c r="AG51" s="112">
        <v>888</v>
      </c>
      <c r="AH51" s="112">
        <v>935</v>
      </c>
      <c r="AI51" s="112">
        <v>1046</v>
      </c>
      <c r="AJ51" s="112">
        <v>1047</v>
      </c>
      <c r="AK51" s="112">
        <v>1244</v>
      </c>
      <c r="AL51" s="112">
        <v>1170</v>
      </c>
      <c r="AM51" s="112">
        <v>1207</v>
      </c>
      <c r="AN51" s="112">
        <v>1139</v>
      </c>
      <c r="AO51" s="112">
        <v>1237</v>
      </c>
      <c r="AP51" s="112">
        <v>1263</v>
      </c>
      <c r="AQ51" s="112">
        <v>1343</v>
      </c>
      <c r="AR51" s="112">
        <v>1325</v>
      </c>
      <c r="AS51" s="112">
        <v>1188</v>
      </c>
      <c r="AT51" s="112">
        <v>1242</v>
      </c>
      <c r="AU51" s="112">
        <v>1152</v>
      </c>
      <c r="AV51" s="112">
        <v>1167</v>
      </c>
      <c r="AW51" s="112">
        <v>1296</v>
      </c>
      <c r="AX51" s="112">
        <v>1184</v>
      </c>
      <c r="AY51" s="112">
        <v>1250</v>
      </c>
      <c r="AZ51" s="112">
        <v>1272</v>
      </c>
      <c r="BA51" s="112">
        <v>1145</v>
      </c>
      <c r="BB51" s="112">
        <v>1163</v>
      </c>
      <c r="BC51" s="112">
        <v>1120</v>
      </c>
      <c r="BD51" s="112">
        <v>985</v>
      </c>
      <c r="BE51" s="112">
        <v>1098</v>
      </c>
      <c r="BF51" s="112">
        <v>1147</v>
      </c>
      <c r="BG51" s="112">
        <v>1100</v>
      </c>
      <c r="BH51" s="112">
        <v>1244</v>
      </c>
      <c r="BI51" s="112">
        <v>1259</v>
      </c>
      <c r="BJ51" s="112">
        <v>1322</v>
      </c>
      <c r="BK51" s="112">
        <v>1216</v>
      </c>
      <c r="BL51" s="112">
        <v>1359</v>
      </c>
      <c r="BM51" s="112">
        <v>1335</v>
      </c>
      <c r="BN51" s="112">
        <v>1349</v>
      </c>
      <c r="BO51" s="112">
        <v>1318</v>
      </c>
      <c r="BP51" s="112">
        <v>1336</v>
      </c>
      <c r="BQ51" s="112">
        <v>1341</v>
      </c>
      <c r="BR51" s="112">
        <v>1272</v>
      </c>
      <c r="BS51" s="112">
        <v>1291</v>
      </c>
      <c r="BT51" s="112">
        <v>1099</v>
      </c>
      <c r="BU51" s="112">
        <v>1183</v>
      </c>
      <c r="BV51" s="112">
        <v>1111</v>
      </c>
      <c r="BW51" s="112">
        <v>1066</v>
      </c>
      <c r="BX51" s="112">
        <v>1011</v>
      </c>
      <c r="BY51" s="112">
        <v>963</v>
      </c>
      <c r="BZ51" s="112">
        <v>858</v>
      </c>
      <c r="CA51" s="112">
        <v>867</v>
      </c>
      <c r="CB51" s="112">
        <v>955</v>
      </c>
      <c r="CC51" s="112">
        <v>837</v>
      </c>
      <c r="CD51" s="112">
        <v>884</v>
      </c>
      <c r="CE51" s="112">
        <v>920</v>
      </c>
      <c r="CF51" s="112">
        <v>915</v>
      </c>
      <c r="CG51" s="112">
        <v>978</v>
      </c>
      <c r="CH51" s="112">
        <v>1091</v>
      </c>
      <c r="CI51" s="112">
        <v>796</v>
      </c>
      <c r="CJ51" s="112">
        <v>703</v>
      </c>
      <c r="CK51" s="112">
        <v>738</v>
      </c>
      <c r="CL51" s="112">
        <v>605</v>
      </c>
      <c r="CM51" s="112">
        <v>582</v>
      </c>
      <c r="CN51" s="112">
        <v>475</v>
      </c>
      <c r="CO51" s="112">
        <v>517</v>
      </c>
      <c r="CP51" s="112">
        <v>475</v>
      </c>
      <c r="CQ51" s="112">
        <v>410</v>
      </c>
      <c r="CR51" s="112">
        <v>389</v>
      </c>
      <c r="CS51" s="112">
        <v>329</v>
      </c>
      <c r="CT51" s="112">
        <v>307</v>
      </c>
      <c r="CU51" s="112">
        <v>232</v>
      </c>
      <c r="CV51" s="112">
        <v>200</v>
      </c>
      <c r="CW51" s="112">
        <v>152</v>
      </c>
      <c r="CX51" s="112">
        <v>161</v>
      </c>
      <c r="CY51" s="112">
        <v>575</v>
      </c>
      <c r="CZ51" s="113">
        <v>1019</v>
      </c>
      <c r="DA51" s="113">
        <v>1073</v>
      </c>
      <c r="DB51" s="113">
        <v>1083</v>
      </c>
      <c r="DC51" s="113">
        <v>1109</v>
      </c>
      <c r="DD51" s="113">
        <v>1198</v>
      </c>
      <c r="DE51" s="113">
        <v>1175</v>
      </c>
      <c r="DF51" s="113">
        <v>1196</v>
      </c>
      <c r="DG51" s="113">
        <v>1237</v>
      </c>
      <c r="DH51" s="113">
        <v>1247</v>
      </c>
      <c r="DI51" s="113">
        <v>1277</v>
      </c>
      <c r="DJ51" s="113">
        <v>1214</v>
      </c>
      <c r="DK51" s="113">
        <v>1144</v>
      </c>
      <c r="DL51" s="113">
        <v>1288</v>
      </c>
      <c r="DM51" s="113">
        <v>1233</v>
      </c>
      <c r="DN51" s="113">
        <v>1105</v>
      </c>
      <c r="DO51" s="113">
        <v>1127</v>
      </c>
      <c r="DP51" s="113">
        <v>1069</v>
      </c>
      <c r="DQ51" s="113">
        <v>1053</v>
      </c>
      <c r="DR51" s="113">
        <v>1003</v>
      </c>
      <c r="DS51" s="113">
        <v>791</v>
      </c>
      <c r="DT51" s="113">
        <v>718</v>
      </c>
      <c r="DU51" s="113">
        <v>886</v>
      </c>
      <c r="DV51" s="113">
        <v>920</v>
      </c>
      <c r="DW51" s="113">
        <v>1081</v>
      </c>
      <c r="DX51" s="113">
        <v>1000</v>
      </c>
      <c r="DY51" s="113">
        <v>1091</v>
      </c>
      <c r="DZ51" s="113">
        <v>1182</v>
      </c>
      <c r="EA51" s="113">
        <v>1189</v>
      </c>
      <c r="EB51" s="113">
        <v>1273</v>
      </c>
      <c r="EC51" s="113">
        <v>1316</v>
      </c>
      <c r="ED51" s="113">
        <v>1281</v>
      </c>
      <c r="EE51" s="113">
        <v>1314</v>
      </c>
      <c r="EF51" s="113">
        <v>1312</v>
      </c>
      <c r="EG51" s="113">
        <v>1424</v>
      </c>
      <c r="EH51" s="113">
        <v>1379</v>
      </c>
      <c r="EI51" s="113">
        <v>1346</v>
      </c>
      <c r="EJ51" s="113">
        <v>1277</v>
      </c>
      <c r="EK51" s="113">
        <v>1237</v>
      </c>
      <c r="EL51" s="113">
        <v>1375</v>
      </c>
      <c r="EM51" s="113">
        <v>1292</v>
      </c>
      <c r="EN51" s="113">
        <v>1207</v>
      </c>
      <c r="EO51" s="113">
        <v>1236</v>
      </c>
      <c r="EP51" s="113">
        <v>1142</v>
      </c>
      <c r="EQ51" s="113">
        <v>1090</v>
      </c>
      <c r="ER51" s="113">
        <v>1134</v>
      </c>
      <c r="ES51" s="113">
        <v>1222</v>
      </c>
      <c r="ET51" s="113">
        <v>1250</v>
      </c>
      <c r="EU51" s="113">
        <v>1251</v>
      </c>
      <c r="EV51" s="113">
        <v>1355</v>
      </c>
      <c r="EW51" s="113">
        <v>1397</v>
      </c>
      <c r="EX51" s="113">
        <v>1367</v>
      </c>
      <c r="EY51" s="113">
        <v>1376</v>
      </c>
      <c r="EZ51" s="113">
        <v>1385</v>
      </c>
      <c r="FA51" s="113">
        <v>1454</v>
      </c>
      <c r="FB51" s="113">
        <v>1385</v>
      </c>
      <c r="FC51" s="113">
        <v>1369</v>
      </c>
      <c r="FD51" s="113">
        <v>1336</v>
      </c>
      <c r="FE51" s="113">
        <v>1328</v>
      </c>
      <c r="FF51" s="113">
        <v>1320</v>
      </c>
      <c r="FG51" s="113">
        <v>1255</v>
      </c>
      <c r="FH51" s="113">
        <v>1213</v>
      </c>
      <c r="FI51" s="113">
        <v>1166</v>
      </c>
      <c r="FJ51" s="113">
        <v>1072</v>
      </c>
      <c r="FK51" s="113">
        <v>1018</v>
      </c>
      <c r="FL51" s="113">
        <v>1043</v>
      </c>
      <c r="FM51" s="113">
        <v>896</v>
      </c>
      <c r="FN51" s="113">
        <v>996</v>
      </c>
      <c r="FO51" s="113">
        <v>1008</v>
      </c>
      <c r="FP51" s="113">
        <v>956</v>
      </c>
      <c r="FQ51" s="113">
        <v>908</v>
      </c>
      <c r="FR51" s="113">
        <v>955</v>
      </c>
      <c r="FS51" s="113">
        <v>1054</v>
      </c>
      <c r="FT51" s="113">
        <v>1078</v>
      </c>
      <c r="FU51" s="113">
        <v>1203</v>
      </c>
      <c r="FV51" s="113">
        <v>851</v>
      </c>
      <c r="FW51" s="113">
        <v>839</v>
      </c>
      <c r="FX51" s="113">
        <v>874</v>
      </c>
      <c r="FY51" s="113">
        <v>747</v>
      </c>
      <c r="FZ51" s="113">
        <v>643</v>
      </c>
      <c r="GA51" s="113">
        <v>630</v>
      </c>
      <c r="GB51" s="113">
        <v>608</v>
      </c>
      <c r="GC51" s="113">
        <v>568</v>
      </c>
      <c r="GD51" s="113">
        <v>553</v>
      </c>
      <c r="GE51" s="113">
        <v>547</v>
      </c>
      <c r="GF51" s="113">
        <v>459</v>
      </c>
      <c r="GG51" s="113">
        <v>451</v>
      </c>
      <c r="GH51" s="113">
        <v>406</v>
      </c>
      <c r="GI51" s="113">
        <v>299</v>
      </c>
      <c r="GJ51" s="113">
        <v>297</v>
      </c>
      <c r="GK51" s="113">
        <v>243</v>
      </c>
      <c r="GL51" s="114">
        <v>1034</v>
      </c>
    </row>
    <row r="52" spans="1:194" s="2" customFormat="1" x14ac:dyDescent="0.3">
      <c r="A52" s="115" t="s">
        <v>276</v>
      </c>
      <c r="B52" s="267" t="s">
        <v>538</v>
      </c>
      <c r="C52" s="48" t="str">
        <f t="shared" si="25"/>
        <v xml:space="preserve">England – CCGs - Calderdale </v>
      </c>
      <c r="D52" s="69">
        <f t="shared" si="26"/>
        <v>80539</v>
      </c>
      <c r="E52" s="69">
        <f t="shared" si="26"/>
        <v>84949</v>
      </c>
      <c r="F52" s="70">
        <f t="shared" si="27"/>
        <v>211439</v>
      </c>
      <c r="G52" s="70">
        <f t="shared" si="28"/>
        <v>103866</v>
      </c>
      <c r="H52" s="71">
        <f t="shared" si="29"/>
        <v>107573</v>
      </c>
      <c r="I52" s="71">
        <f t="shared" si="30"/>
        <v>80539</v>
      </c>
      <c r="J52" s="71">
        <f t="shared" si="31"/>
        <v>84949</v>
      </c>
      <c r="K52" s="68">
        <f t="shared" si="32"/>
        <v>23327</v>
      </c>
      <c r="L52" s="69">
        <f t="shared" si="33"/>
        <v>22624</v>
      </c>
      <c r="M52" s="112">
        <v>1079</v>
      </c>
      <c r="N52" s="112">
        <v>1124</v>
      </c>
      <c r="O52" s="112">
        <v>1211</v>
      </c>
      <c r="P52" s="112">
        <v>1228</v>
      </c>
      <c r="Q52" s="112">
        <v>1306</v>
      </c>
      <c r="R52" s="112">
        <v>1376</v>
      </c>
      <c r="S52" s="112">
        <v>1346</v>
      </c>
      <c r="T52" s="112">
        <v>1411</v>
      </c>
      <c r="U52" s="112">
        <v>1425</v>
      </c>
      <c r="V52" s="112">
        <v>1376</v>
      </c>
      <c r="W52" s="112">
        <v>1405</v>
      </c>
      <c r="X52" s="112">
        <v>1314</v>
      </c>
      <c r="Y52" s="112">
        <v>1355</v>
      </c>
      <c r="Z52" s="112">
        <v>1298</v>
      </c>
      <c r="AA52" s="112">
        <v>1237</v>
      </c>
      <c r="AB52" s="112">
        <v>1321</v>
      </c>
      <c r="AC52" s="112">
        <v>1292</v>
      </c>
      <c r="AD52" s="112">
        <v>1223</v>
      </c>
      <c r="AE52" s="112">
        <v>1139</v>
      </c>
      <c r="AF52" s="112">
        <v>984</v>
      </c>
      <c r="AG52" s="112">
        <v>963</v>
      </c>
      <c r="AH52" s="112">
        <v>1059</v>
      </c>
      <c r="AI52" s="112">
        <v>1097</v>
      </c>
      <c r="AJ52" s="112">
        <v>1171</v>
      </c>
      <c r="AK52" s="112">
        <v>1228</v>
      </c>
      <c r="AL52" s="112">
        <v>1268</v>
      </c>
      <c r="AM52" s="112">
        <v>1198</v>
      </c>
      <c r="AN52" s="112">
        <v>1215</v>
      </c>
      <c r="AO52" s="112">
        <v>1240</v>
      </c>
      <c r="AP52" s="112">
        <v>1263</v>
      </c>
      <c r="AQ52" s="112">
        <v>1255</v>
      </c>
      <c r="AR52" s="112">
        <v>1166</v>
      </c>
      <c r="AS52" s="112">
        <v>1314</v>
      </c>
      <c r="AT52" s="112">
        <v>1244</v>
      </c>
      <c r="AU52" s="112">
        <v>1154</v>
      </c>
      <c r="AV52" s="112">
        <v>1291</v>
      </c>
      <c r="AW52" s="112">
        <v>1242</v>
      </c>
      <c r="AX52" s="112">
        <v>1311</v>
      </c>
      <c r="AY52" s="112">
        <v>1194</v>
      </c>
      <c r="AZ52" s="112">
        <v>1271</v>
      </c>
      <c r="BA52" s="112">
        <v>1423</v>
      </c>
      <c r="BB52" s="112">
        <v>1329</v>
      </c>
      <c r="BC52" s="112">
        <v>1230</v>
      </c>
      <c r="BD52" s="112">
        <v>1203</v>
      </c>
      <c r="BE52" s="112">
        <v>1323</v>
      </c>
      <c r="BF52" s="112">
        <v>1188</v>
      </c>
      <c r="BG52" s="112">
        <v>1313</v>
      </c>
      <c r="BH52" s="112">
        <v>1494</v>
      </c>
      <c r="BI52" s="112">
        <v>1534</v>
      </c>
      <c r="BJ52" s="112">
        <v>1682</v>
      </c>
      <c r="BK52" s="112">
        <v>1535</v>
      </c>
      <c r="BL52" s="112">
        <v>1580</v>
      </c>
      <c r="BM52" s="112">
        <v>1654</v>
      </c>
      <c r="BN52" s="112">
        <v>1551</v>
      </c>
      <c r="BO52" s="112">
        <v>1603</v>
      </c>
      <c r="BP52" s="112">
        <v>1627</v>
      </c>
      <c r="BQ52" s="112">
        <v>1618</v>
      </c>
      <c r="BR52" s="112">
        <v>1538</v>
      </c>
      <c r="BS52" s="112">
        <v>1519</v>
      </c>
      <c r="BT52" s="112">
        <v>1365</v>
      </c>
      <c r="BU52" s="112">
        <v>1325</v>
      </c>
      <c r="BV52" s="112">
        <v>1329</v>
      </c>
      <c r="BW52" s="112">
        <v>1307</v>
      </c>
      <c r="BX52" s="112">
        <v>1299</v>
      </c>
      <c r="BY52" s="112">
        <v>1268</v>
      </c>
      <c r="BZ52" s="112">
        <v>1113</v>
      </c>
      <c r="CA52" s="112">
        <v>1196</v>
      </c>
      <c r="CB52" s="112">
        <v>1135</v>
      </c>
      <c r="CC52" s="112">
        <v>1047</v>
      </c>
      <c r="CD52" s="112">
        <v>1083</v>
      </c>
      <c r="CE52" s="112">
        <v>1066</v>
      </c>
      <c r="CF52" s="112">
        <v>1142</v>
      </c>
      <c r="CG52" s="112">
        <v>1165</v>
      </c>
      <c r="CH52" s="112">
        <v>1190</v>
      </c>
      <c r="CI52" s="112">
        <v>873</v>
      </c>
      <c r="CJ52" s="112">
        <v>829</v>
      </c>
      <c r="CK52" s="112">
        <v>881</v>
      </c>
      <c r="CL52" s="112">
        <v>772</v>
      </c>
      <c r="CM52" s="112">
        <v>587</v>
      </c>
      <c r="CN52" s="112">
        <v>587</v>
      </c>
      <c r="CO52" s="112">
        <v>534</v>
      </c>
      <c r="CP52" s="112">
        <v>451</v>
      </c>
      <c r="CQ52" s="112">
        <v>463</v>
      </c>
      <c r="CR52" s="112">
        <v>405</v>
      </c>
      <c r="CS52" s="112">
        <v>369</v>
      </c>
      <c r="CT52" s="112">
        <v>300</v>
      </c>
      <c r="CU52" s="112">
        <v>246</v>
      </c>
      <c r="CV52" s="112">
        <v>211</v>
      </c>
      <c r="CW52" s="112">
        <v>193</v>
      </c>
      <c r="CX52" s="112">
        <v>146</v>
      </c>
      <c r="CY52" s="112">
        <v>451</v>
      </c>
      <c r="CZ52" s="113">
        <v>1086</v>
      </c>
      <c r="DA52" s="113">
        <v>1042</v>
      </c>
      <c r="DB52" s="113">
        <v>1142</v>
      </c>
      <c r="DC52" s="113">
        <v>1207</v>
      </c>
      <c r="DD52" s="113">
        <v>1230</v>
      </c>
      <c r="DE52" s="113">
        <v>1265</v>
      </c>
      <c r="DF52" s="113">
        <v>1215</v>
      </c>
      <c r="DG52" s="113">
        <v>1370</v>
      </c>
      <c r="DH52" s="113">
        <v>1363</v>
      </c>
      <c r="DI52" s="113">
        <v>1331</v>
      </c>
      <c r="DJ52" s="113">
        <v>1362</v>
      </c>
      <c r="DK52" s="113">
        <v>1328</v>
      </c>
      <c r="DL52" s="113">
        <v>1353</v>
      </c>
      <c r="DM52" s="113">
        <v>1325</v>
      </c>
      <c r="DN52" s="113">
        <v>1364</v>
      </c>
      <c r="DO52" s="113">
        <v>1251</v>
      </c>
      <c r="DP52" s="113">
        <v>1235</v>
      </c>
      <c r="DQ52" s="113">
        <v>1155</v>
      </c>
      <c r="DR52" s="113">
        <v>1133</v>
      </c>
      <c r="DS52" s="113">
        <v>879</v>
      </c>
      <c r="DT52" s="113">
        <v>905</v>
      </c>
      <c r="DU52" s="113">
        <v>908</v>
      </c>
      <c r="DV52" s="113">
        <v>1028</v>
      </c>
      <c r="DW52" s="113">
        <v>1204</v>
      </c>
      <c r="DX52" s="113">
        <v>1190</v>
      </c>
      <c r="DY52" s="113">
        <v>1112</v>
      </c>
      <c r="DZ52" s="113">
        <v>1214</v>
      </c>
      <c r="EA52" s="113">
        <v>1256</v>
      </c>
      <c r="EB52" s="113">
        <v>1283</v>
      </c>
      <c r="EC52" s="113">
        <v>1276</v>
      </c>
      <c r="ED52" s="113">
        <v>1271</v>
      </c>
      <c r="EE52" s="113">
        <v>1299</v>
      </c>
      <c r="EF52" s="113">
        <v>1322</v>
      </c>
      <c r="EG52" s="113">
        <v>1488</v>
      </c>
      <c r="EH52" s="113">
        <v>1281</v>
      </c>
      <c r="EI52" s="113">
        <v>1390</v>
      </c>
      <c r="EJ52" s="113">
        <v>1326</v>
      </c>
      <c r="EK52" s="113">
        <v>1335</v>
      </c>
      <c r="EL52" s="113">
        <v>1428</v>
      </c>
      <c r="EM52" s="113">
        <v>1341</v>
      </c>
      <c r="EN52" s="113">
        <v>1441</v>
      </c>
      <c r="EO52" s="113">
        <v>1407</v>
      </c>
      <c r="EP52" s="113">
        <v>1228</v>
      </c>
      <c r="EQ52" s="113">
        <v>1249</v>
      </c>
      <c r="ER52" s="113">
        <v>1255</v>
      </c>
      <c r="ES52" s="113">
        <v>1303</v>
      </c>
      <c r="ET52" s="113">
        <v>1451</v>
      </c>
      <c r="EU52" s="113">
        <v>1443</v>
      </c>
      <c r="EV52" s="113">
        <v>1472</v>
      </c>
      <c r="EW52" s="113">
        <v>1622</v>
      </c>
      <c r="EX52" s="113">
        <v>1649</v>
      </c>
      <c r="EY52" s="113">
        <v>1548</v>
      </c>
      <c r="EZ52" s="113">
        <v>1610</v>
      </c>
      <c r="FA52" s="113">
        <v>1600</v>
      </c>
      <c r="FB52" s="113">
        <v>1546</v>
      </c>
      <c r="FC52" s="113">
        <v>1575</v>
      </c>
      <c r="FD52" s="113">
        <v>1675</v>
      </c>
      <c r="FE52" s="113">
        <v>1551</v>
      </c>
      <c r="FF52" s="113">
        <v>1505</v>
      </c>
      <c r="FG52" s="113">
        <v>1474</v>
      </c>
      <c r="FH52" s="113">
        <v>1422</v>
      </c>
      <c r="FI52" s="113">
        <v>1378</v>
      </c>
      <c r="FJ52" s="113">
        <v>1325</v>
      </c>
      <c r="FK52" s="113">
        <v>1286</v>
      </c>
      <c r="FL52" s="113">
        <v>1277</v>
      </c>
      <c r="FM52" s="113">
        <v>1151</v>
      </c>
      <c r="FN52" s="113">
        <v>1155</v>
      </c>
      <c r="FO52" s="113">
        <v>1114</v>
      </c>
      <c r="FP52" s="113">
        <v>1071</v>
      </c>
      <c r="FQ52" s="113">
        <v>1141</v>
      </c>
      <c r="FR52" s="113">
        <v>1170</v>
      </c>
      <c r="FS52" s="113">
        <v>1143</v>
      </c>
      <c r="FT52" s="113">
        <v>1260</v>
      </c>
      <c r="FU52" s="113">
        <v>1330</v>
      </c>
      <c r="FV52" s="113">
        <v>987</v>
      </c>
      <c r="FW52" s="113">
        <v>971</v>
      </c>
      <c r="FX52" s="113">
        <v>893</v>
      </c>
      <c r="FY52" s="113">
        <v>830</v>
      </c>
      <c r="FZ52" s="113">
        <v>748</v>
      </c>
      <c r="GA52" s="113">
        <v>633</v>
      </c>
      <c r="GB52" s="113">
        <v>653</v>
      </c>
      <c r="GC52" s="113">
        <v>639</v>
      </c>
      <c r="GD52" s="113">
        <v>585</v>
      </c>
      <c r="GE52" s="113">
        <v>583</v>
      </c>
      <c r="GF52" s="113">
        <v>505</v>
      </c>
      <c r="GG52" s="113">
        <v>459</v>
      </c>
      <c r="GH52" s="113">
        <v>410</v>
      </c>
      <c r="GI52" s="113">
        <v>388</v>
      </c>
      <c r="GJ52" s="113">
        <v>335</v>
      </c>
      <c r="GK52" s="113">
        <v>341</v>
      </c>
      <c r="GL52" s="114">
        <v>1293</v>
      </c>
    </row>
    <row r="53" spans="1:194" s="2" customFormat="1" x14ac:dyDescent="0.3">
      <c r="A53" s="115" t="s">
        <v>276</v>
      </c>
      <c r="B53" s="267" t="s">
        <v>539</v>
      </c>
      <c r="C53" s="48" t="str">
        <f t="shared" si="25"/>
        <v xml:space="preserve">England – CCGs - Cambridgeshire and Peterborough </v>
      </c>
      <c r="D53" s="69">
        <f t="shared" si="26"/>
        <v>346936</v>
      </c>
      <c r="E53" s="69">
        <f t="shared" si="26"/>
        <v>351669</v>
      </c>
      <c r="F53" s="70">
        <f t="shared" si="27"/>
        <v>896725</v>
      </c>
      <c r="G53" s="70">
        <f t="shared" si="28"/>
        <v>449188</v>
      </c>
      <c r="H53" s="71">
        <f t="shared" si="29"/>
        <v>447537</v>
      </c>
      <c r="I53" s="71">
        <f t="shared" si="30"/>
        <v>346936</v>
      </c>
      <c r="J53" s="71">
        <f t="shared" si="31"/>
        <v>351669</v>
      </c>
      <c r="K53" s="68">
        <f t="shared" si="32"/>
        <v>102252</v>
      </c>
      <c r="L53" s="69">
        <f t="shared" si="33"/>
        <v>95868</v>
      </c>
      <c r="M53" s="112">
        <v>5072</v>
      </c>
      <c r="N53" s="112">
        <v>5189</v>
      </c>
      <c r="O53" s="112">
        <v>5605</v>
      </c>
      <c r="P53" s="112">
        <v>5529</v>
      </c>
      <c r="Q53" s="112">
        <v>6014</v>
      </c>
      <c r="R53" s="112">
        <v>5879</v>
      </c>
      <c r="S53" s="112">
        <v>6041</v>
      </c>
      <c r="T53" s="112">
        <v>6200</v>
      </c>
      <c r="U53" s="112">
        <v>6299</v>
      </c>
      <c r="V53" s="112">
        <v>6070</v>
      </c>
      <c r="W53" s="112">
        <v>5972</v>
      </c>
      <c r="X53" s="112">
        <v>5888</v>
      </c>
      <c r="Y53" s="112">
        <v>5812</v>
      </c>
      <c r="Z53" s="112">
        <v>5616</v>
      </c>
      <c r="AA53" s="112">
        <v>5472</v>
      </c>
      <c r="AB53" s="112">
        <v>5343</v>
      </c>
      <c r="AC53" s="112">
        <v>5179</v>
      </c>
      <c r="AD53" s="112">
        <v>5072</v>
      </c>
      <c r="AE53" s="112">
        <v>5208</v>
      </c>
      <c r="AF53" s="112">
        <v>5212</v>
      </c>
      <c r="AG53" s="112">
        <v>5212</v>
      </c>
      <c r="AH53" s="112">
        <v>5556</v>
      </c>
      <c r="AI53" s="112">
        <v>5971</v>
      </c>
      <c r="AJ53" s="112">
        <v>6164</v>
      </c>
      <c r="AK53" s="112">
        <v>5935</v>
      </c>
      <c r="AL53" s="112">
        <v>5888</v>
      </c>
      <c r="AM53" s="112">
        <v>5972</v>
      </c>
      <c r="AN53" s="112">
        <v>5594</v>
      </c>
      <c r="AO53" s="112">
        <v>5575</v>
      </c>
      <c r="AP53" s="112">
        <v>5810</v>
      </c>
      <c r="AQ53" s="112">
        <v>6016</v>
      </c>
      <c r="AR53" s="112">
        <v>6041</v>
      </c>
      <c r="AS53" s="112">
        <v>5991</v>
      </c>
      <c r="AT53" s="112">
        <v>5903</v>
      </c>
      <c r="AU53" s="112">
        <v>5944</v>
      </c>
      <c r="AV53" s="112">
        <v>5694</v>
      </c>
      <c r="AW53" s="112">
        <v>5601</v>
      </c>
      <c r="AX53" s="112">
        <v>5560</v>
      </c>
      <c r="AY53" s="112">
        <v>5770</v>
      </c>
      <c r="AZ53" s="112">
        <v>6034</v>
      </c>
      <c r="BA53" s="112">
        <v>5884</v>
      </c>
      <c r="BB53" s="112">
        <v>5916</v>
      </c>
      <c r="BC53" s="112">
        <v>5613</v>
      </c>
      <c r="BD53" s="112">
        <v>5527</v>
      </c>
      <c r="BE53" s="112">
        <v>5674</v>
      </c>
      <c r="BF53" s="112">
        <v>5757</v>
      </c>
      <c r="BG53" s="112">
        <v>5792</v>
      </c>
      <c r="BH53" s="112">
        <v>6088</v>
      </c>
      <c r="BI53" s="112">
        <v>6133</v>
      </c>
      <c r="BJ53" s="112">
        <v>6179</v>
      </c>
      <c r="BK53" s="112">
        <v>6087</v>
      </c>
      <c r="BL53" s="112">
        <v>6196</v>
      </c>
      <c r="BM53" s="112">
        <v>6142</v>
      </c>
      <c r="BN53" s="112">
        <v>6276</v>
      </c>
      <c r="BO53" s="112">
        <v>6362</v>
      </c>
      <c r="BP53" s="112">
        <v>6113</v>
      </c>
      <c r="BQ53" s="112">
        <v>6070</v>
      </c>
      <c r="BR53" s="112">
        <v>5926</v>
      </c>
      <c r="BS53" s="112">
        <v>5642</v>
      </c>
      <c r="BT53" s="112">
        <v>5536</v>
      </c>
      <c r="BU53" s="112">
        <v>5250</v>
      </c>
      <c r="BV53" s="112">
        <v>4933</v>
      </c>
      <c r="BW53" s="112">
        <v>5096</v>
      </c>
      <c r="BX53" s="112">
        <v>4723</v>
      </c>
      <c r="BY53" s="112">
        <v>4490</v>
      </c>
      <c r="BZ53" s="112">
        <v>4363</v>
      </c>
      <c r="CA53" s="112">
        <v>4220</v>
      </c>
      <c r="CB53" s="112">
        <v>4135</v>
      </c>
      <c r="CC53" s="112">
        <v>4159</v>
      </c>
      <c r="CD53" s="112">
        <v>4151</v>
      </c>
      <c r="CE53" s="112">
        <v>4279</v>
      </c>
      <c r="CF53" s="112">
        <v>4411</v>
      </c>
      <c r="CG53" s="112">
        <v>4532</v>
      </c>
      <c r="CH53" s="112">
        <v>4786</v>
      </c>
      <c r="CI53" s="112">
        <v>3930</v>
      </c>
      <c r="CJ53" s="112">
        <v>3606</v>
      </c>
      <c r="CK53" s="112">
        <v>3384</v>
      </c>
      <c r="CL53" s="112">
        <v>3044</v>
      </c>
      <c r="CM53" s="112">
        <v>2712</v>
      </c>
      <c r="CN53" s="112">
        <v>2280</v>
      </c>
      <c r="CO53" s="112">
        <v>2329</v>
      </c>
      <c r="CP53" s="112">
        <v>2125</v>
      </c>
      <c r="CQ53" s="112">
        <v>2064</v>
      </c>
      <c r="CR53" s="112">
        <v>1983</v>
      </c>
      <c r="CS53" s="112">
        <v>1657</v>
      </c>
      <c r="CT53" s="112">
        <v>1573</v>
      </c>
      <c r="CU53" s="112">
        <v>1337</v>
      </c>
      <c r="CV53" s="112">
        <v>1123</v>
      </c>
      <c r="CW53" s="112">
        <v>1074</v>
      </c>
      <c r="CX53" s="112">
        <v>846</v>
      </c>
      <c r="CY53" s="112">
        <v>2777</v>
      </c>
      <c r="CZ53" s="113">
        <v>4679</v>
      </c>
      <c r="DA53" s="113">
        <v>4799</v>
      </c>
      <c r="DB53" s="113">
        <v>5136</v>
      </c>
      <c r="DC53" s="113">
        <v>5407</v>
      </c>
      <c r="DD53" s="113">
        <v>5651</v>
      </c>
      <c r="DE53" s="113">
        <v>5649</v>
      </c>
      <c r="DF53" s="113">
        <v>5655</v>
      </c>
      <c r="DG53" s="113">
        <v>5859</v>
      </c>
      <c r="DH53" s="113">
        <v>6010</v>
      </c>
      <c r="DI53" s="113">
        <v>5607</v>
      </c>
      <c r="DJ53" s="113">
        <v>5512</v>
      </c>
      <c r="DK53" s="113">
        <v>5611</v>
      </c>
      <c r="DL53" s="113">
        <v>5362</v>
      </c>
      <c r="DM53" s="113">
        <v>5274</v>
      </c>
      <c r="DN53" s="113">
        <v>5089</v>
      </c>
      <c r="DO53" s="113">
        <v>4849</v>
      </c>
      <c r="DP53" s="113">
        <v>4997</v>
      </c>
      <c r="DQ53" s="113">
        <v>4722</v>
      </c>
      <c r="DR53" s="113">
        <v>4666</v>
      </c>
      <c r="DS53" s="113">
        <v>4822</v>
      </c>
      <c r="DT53" s="113">
        <v>4771</v>
      </c>
      <c r="DU53" s="113">
        <v>5033</v>
      </c>
      <c r="DV53" s="113">
        <v>5232</v>
      </c>
      <c r="DW53" s="113">
        <v>5420</v>
      </c>
      <c r="DX53" s="113">
        <v>5606</v>
      </c>
      <c r="DY53" s="113">
        <v>5141</v>
      </c>
      <c r="DZ53" s="113">
        <v>5098</v>
      </c>
      <c r="EA53" s="113">
        <v>5030</v>
      </c>
      <c r="EB53" s="113">
        <v>5190</v>
      </c>
      <c r="EC53" s="113">
        <v>5115</v>
      </c>
      <c r="ED53" s="113">
        <v>5116</v>
      </c>
      <c r="EE53" s="113">
        <v>5274</v>
      </c>
      <c r="EF53" s="113">
        <v>5641</v>
      </c>
      <c r="EG53" s="113">
        <v>5630</v>
      </c>
      <c r="EH53" s="113">
        <v>5665</v>
      </c>
      <c r="EI53" s="113">
        <v>5953</v>
      </c>
      <c r="EJ53" s="113">
        <v>5823</v>
      </c>
      <c r="EK53" s="113">
        <v>6012</v>
      </c>
      <c r="EL53" s="113">
        <v>6036</v>
      </c>
      <c r="EM53" s="113">
        <v>6146</v>
      </c>
      <c r="EN53" s="113">
        <v>6150</v>
      </c>
      <c r="EO53" s="113">
        <v>5929</v>
      </c>
      <c r="EP53" s="113">
        <v>5553</v>
      </c>
      <c r="EQ53" s="113">
        <v>5610</v>
      </c>
      <c r="ER53" s="113">
        <v>5405</v>
      </c>
      <c r="ES53" s="113">
        <v>5509</v>
      </c>
      <c r="ET53" s="113">
        <v>5745</v>
      </c>
      <c r="EU53" s="113">
        <v>5939</v>
      </c>
      <c r="EV53" s="113">
        <v>6248</v>
      </c>
      <c r="EW53" s="113">
        <v>6436</v>
      </c>
      <c r="EX53" s="113">
        <v>6063</v>
      </c>
      <c r="EY53" s="113">
        <v>6219</v>
      </c>
      <c r="EZ53" s="113">
        <v>6285</v>
      </c>
      <c r="FA53" s="113">
        <v>6278</v>
      </c>
      <c r="FB53" s="113">
        <v>6185</v>
      </c>
      <c r="FC53" s="113">
        <v>6222</v>
      </c>
      <c r="FD53" s="113">
        <v>6174</v>
      </c>
      <c r="FE53" s="113">
        <v>5960</v>
      </c>
      <c r="FF53" s="113">
        <v>5760</v>
      </c>
      <c r="FG53" s="113">
        <v>5501</v>
      </c>
      <c r="FH53" s="113">
        <v>5189</v>
      </c>
      <c r="FI53" s="113">
        <v>5079</v>
      </c>
      <c r="FJ53" s="113">
        <v>5015</v>
      </c>
      <c r="FK53" s="113">
        <v>4807</v>
      </c>
      <c r="FL53" s="113">
        <v>4667</v>
      </c>
      <c r="FM53" s="113">
        <v>4673</v>
      </c>
      <c r="FN53" s="113">
        <v>4862</v>
      </c>
      <c r="FO53" s="113">
        <v>4586</v>
      </c>
      <c r="FP53" s="113">
        <v>4628</v>
      </c>
      <c r="FQ53" s="113">
        <v>4450</v>
      </c>
      <c r="FR53" s="113">
        <v>4397</v>
      </c>
      <c r="FS53" s="113">
        <v>4563</v>
      </c>
      <c r="FT53" s="113">
        <v>4718</v>
      </c>
      <c r="FU53" s="113">
        <v>5386</v>
      </c>
      <c r="FV53" s="113">
        <v>3937</v>
      </c>
      <c r="FW53" s="113">
        <v>3799</v>
      </c>
      <c r="FX53" s="113">
        <v>3705</v>
      </c>
      <c r="FY53" s="113">
        <v>3470</v>
      </c>
      <c r="FZ53" s="113">
        <v>2955</v>
      </c>
      <c r="GA53" s="113">
        <v>2605</v>
      </c>
      <c r="GB53" s="113">
        <v>2729</v>
      </c>
      <c r="GC53" s="113">
        <v>2713</v>
      </c>
      <c r="GD53" s="113">
        <v>2457</v>
      </c>
      <c r="GE53" s="113">
        <v>2305</v>
      </c>
      <c r="GF53" s="113">
        <v>2147</v>
      </c>
      <c r="GG53" s="113">
        <v>1962</v>
      </c>
      <c r="GH53" s="113">
        <v>1791</v>
      </c>
      <c r="GI53" s="113">
        <v>1602</v>
      </c>
      <c r="GJ53" s="113">
        <v>1499</v>
      </c>
      <c r="GK53" s="113">
        <v>1383</v>
      </c>
      <c r="GL53" s="114">
        <v>5999</v>
      </c>
    </row>
    <row r="54" spans="1:194" s="2" customFormat="1" x14ac:dyDescent="0.3">
      <c r="A54" s="115" t="s">
        <v>276</v>
      </c>
      <c r="B54" s="267" t="s">
        <v>540</v>
      </c>
      <c r="C54" s="48" t="str">
        <f t="shared" si="25"/>
        <v xml:space="preserve">England – CCGs - Cannock Chase </v>
      </c>
      <c r="D54" s="69">
        <f t="shared" si="26"/>
        <v>54230</v>
      </c>
      <c r="E54" s="69">
        <f t="shared" si="26"/>
        <v>56572</v>
      </c>
      <c r="F54" s="70">
        <f t="shared" si="27"/>
        <v>138310</v>
      </c>
      <c r="G54" s="70">
        <f t="shared" si="28"/>
        <v>68353</v>
      </c>
      <c r="H54" s="71">
        <f t="shared" si="29"/>
        <v>69957</v>
      </c>
      <c r="I54" s="71">
        <f t="shared" si="30"/>
        <v>54230</v>
      </c>
      <c r="J54" s="71">
        <f t="shared" si="31"/>
        <v>56572</v>
      </c>
      <c r="K54" s="68">
        <f t="shared" si="32"/>
        <v>14123</v>
      </c>
      <c r="L54" s="69">
        <f t="shared" si="33"/>
        <v>13385</v>
      </c>
      <c r="M54" s="112">
        <v>738</v>
      </c>
      <c r="N54" s="112">
        <v>774</v>
      </c>
      <c r="O54" s="112">
        <v>794</v>
      </c>
      <c r="P54" s="112">
        <v>764</v>
      </c>
      <c r="Q54" s="112">
        <v>777</v>
      </c>
      <c r="R54" s="112">
        <v>762</v>
      </c>
      <c r="S54" s="112">
        <v>777</v>
      </c>
      <c r="T54" s="112">
        <v>819</v>
      </c>
      <c r="U54" s="112">
        <v>817</v>
      </c>
      <c r="V54" s="112">
        <v>813</v>
      </c>
      <c r="W54" s="112">
        <v>824</v>
      </c>
      <c r="X54" s="112">
        <v>805</v>
      </c>
      <c r="Y54" s="112">
        <v>805</v>
      </c>
      <c r="Z54" s="112">
        <v>755</v>
      </c>
      <c r="AA54" s="112">
        <v>824</v>
      </c>
      <c r="AB54" s="112">
        <v>732</v>
      </c>
      <c r="AC54" s="112">
        <v>811</v>
      </c>
      <c r="AD54" s="112">
        <v>732</v>
      </c>
      <c r="AE54" s="112">
        <v>720</v>
      </c>
      <c r="AF54" s="112">
        <v>659</v>
      </c>
      <c r="AG54" s="112">
        <v>632</v>
      </c>
      <c r="AH54" s="112">
        <v>705</v>
      </c>
      <c r="AI54" s="112">
        <v>716</v>
      </c>
      <c r="AJ54" s="112">
        <v>818</v>
      </c>
      <c r="AK54" s="112">
        <v>839</v>
      </c>
      <c r="AL54" s="112">
        <v>854</v>
      </c>
      <c r="AM54" s="112">
        <v>893</v>
      </c>
      <c r="AN54" s="112">
        <v>841</v>
      </c>
      <c r="AO54" s="112">
        <v>886</v>
      </c>
      <c r="AP54" s="112">
        <v>919</v>
      </c>
      <c r="AQ54" s="112">
        <v>944</v>
      </c>
      <c r="AR54" s="112">
        <v>867</v>
      </c>
      <c r="AS54" s="112">
        <v>915</v>
      </c>
      <c r="AT54" s="112">
        <v>907</v>
      </c>
      <c r="AU54" s="112">
        <v>919</v>
      </c>
      <c r="AV54" s="112">
        <v>850</v>
      </c>
      <c r="AW54" s="112">
        <v>903</v>
      </c>
      <c r="AX54" s="112">
        <v>830</v>
      </c>
      <c r="AY54" s="112">
        <v>869</v>
      </c>
      <c r="AZ54" s="112">
        <v>841</v>
      </c>
      <c r="BA54" s="112">
        <v>806</v>
      </c>
      <c r="BB54" s="112">
        <v>795</v>
      </c>
      <c r="BC54" s="112">
        <v>662</v>
      </c>
      <c r="BD54" s="112">
        <v>687</v>
      </c>
      <c r="BE54" s="112">
        <v>815</v>
      </c>
      <c r="BF54" s="112">
        <v>810</v>
      </c>
      <c r="BG54" s="112">
        <v>816</v>
      </c>
      <c r="BH54" s="112">
        <v>942</v>
      </c>
      <c r="BI54" s="112">
        <v>1047</v>
      </c>
      <c r="BJ54" s="112">
        <v>1022</v>
      </c>
      <c r="BK54" s="112">
        <v>1036</v>
      </c>
      <c r="BL54" s="112">
        <v>1121</v>
      </c>
      <c r="BM54" s="112">
        <v>1078</v>
      </c>
      <c r="BN54" s="112">
        <v>1071</v>
      </c>
      <c r="BO54" s="112">
        <v>1120</v>
      </c>
      <c r="BP54" s="112">
        <v>1050</v>
      </c>
      <c r="BQ54" s="112">
        <v>1122</v>
      </c>
      <c r="BR54" s="112">
        <v>1031</v>
      </c>
      <c r="BS54" s="112">
        <v>1011</v>
      </c>
      <c r="BT54" s="112">
        <v>958</v>
      </c>
      <c r="BU54" s="112">
        <v>828</v>
      </c>
      <c r="BV54" s="112">
        <v>914</v>
      </c>
      <c r="BW54" s="112">
        <v>830</v>
      </c>
      <c r="BX54" s="112">
        <v>814</v>
      </c>
      <c r="BY54" s="112">
        <v>748</v>
      </c>
      <c r="BZ54" s="112">
        <v>717</v>
      </c>
      <c r="CA54" s="112">
        <v>794</v>
      </c>
      <c r="CB54" s="112">
        <v>704</v>
      </c>
      <c r="CC54" s="112">
        <v>648</v>
      </c>
      <c r="CD54" s="112">
        <v>692</v>
      </c>
      <c r="CE54" s="112">
        <v>716</v>
      </c>
      <c r="CF54" s="112">
        <v>717</v>
      </c>
      <c r="CG54" s="112">
        <v>744</v>
      </c>
      <c r="CH54" s="112">
        <v>804</v>
      </c>
      <c r="CI54" s="112">
        <v>651</v>
      </c>
      <c r="CJ54" s="112">
        <v>698</v>
      </c>
      <c r="CK54" s="112">
        <v>595</v>
      </c>
      <c r="CL54" s="112">
        <v>557</v>
      </c>
      <c r="CM54" s="112">
        <v>489</v>
      </c>
      <c r="CN54" s="112">
        <v>400</v>
      </c>
      <c r="CO54" s="112">
        <v>414</v>
      </c>
      <c r="CP54" s="112">
        <v>386</v>
      </c>
      <c r="CQ54" s="112">
        <v>324</v>
      </c>
      <c r="CR54" s="112">
        <v>316</v>
      </c>
      <c r="CS54" s="112">
        <v>252</v>
      </c>
      <c r="CT54" s="112">
        <v>224</v>
      </c>
      <c r="CU54" s="112">
        <v>176</v>
      </c>
      <c r="CV54" s="112">
        <v>147</v>
      </c>
      <c r="CW54" s="112">
        <v>123</v>
      </c>
      <c r="CX54" s="112">
        <v>127</v>
      </c>
      <c r="CY54" s="112">
        <v>354</v>
      </c>
      <c r="CZ54" s="113">
        <v>653</v>
      </c>
      <c r="DA54" s="113">
        <v>696</v>
      </c>
      <c r="DB54" s="113">
        <v>744</v>
      </c>
      <c r="DC54" s="113">
        <v>712</v>
      </c>
      <c r="DD54" s="113">
        <v>707</v>
      </c>
      <c r="DE54" s="113">
        <v>725</v>
      </c>
      <c r="DF54" s="113">
        <v>743</v>
      </c>
      <c r="DG54" s="113">
        <v>838</v>
      </c>
      <c r="DH54" s="113">
        <v>752</v>
      </c>
      <c r="DI54" s="113">
        <v>807</v>
      </c>
      <c r="DJ54" s="113">
        <v>737</v>
      </c>
      <c r="DK54" s="113">
        <v>770</v>
      </c>
      <c r="DL54" s="113">
        <v>785</v>
      </c>
      <c r="DM54" s="113">
        <v>824</v>
      </c>
      <c r="DN54" s="113">
        <v>767</v>
      </c>
      <c r="DO54" s="113">
        <v>709</v>
      </c>
      <c r="DP54" s="113">
        <v>717</v>
      </c>
      <c r="DQ54" s="113">
        <v>699</v>
      </c>
      <c r="DR54" s="113">
        <v>636</v>
      </c>
      <c r="DS54" s="113">
        <v>569</v>
      </c>
      <c r="DT54" s="113">
        <v>562</v>
      </c>
      <c r="DU54" s="113">
        <v>628</v>
      </c>
      <c r="DV54" s="113">
        <v>705</v>
      </c>
      <c r="DW54" s="113">
        <v>825</v>
      </c>
      <c r="DX54" s="113">
        <v>757</v>
      </c>
      <c r="DY54" s="113">
        <v>827</v>
      </c>
      <c r="DZ54" s="113">
        <v>899</v>
      </c>
      <c r="EA54" s="113">
        <v>902</v>
      </c>
      <c r="EB54" s="113">
        <v>977</v>
      </c>
      <c r="EC54" s="113">
        <v>992</v>
      </c>
      <c r="ED54" s="113">
        <v>898</v>
      </c>
      <c r="EE54" s="113">
        <v>952</v>
      </c>
      <c r="EF54" s="113">
        <v>921</v>
      </c>
      <c r="EG54" s="113">
        <v>963</v>
      </c>
      <c r="EH54" s="113">
        <v>937</v>
      </c>
      <c r="EI54" s="113">
        <v>874</v>
      </c>
      <c r="EJ54" s="113">
        <v>926</v>
      </c>
      <c r="EK54" s="113">
        <v>877</v>
      </c>
      <c r="EL54" s="113">
        <v>874</v>
      </c>
      <c r="EM54" s="113">
        <v>903</v>
      </c>
      <c r="EN54" s="113">
        <v>865</v>
      </c>
      <c r="EO54" s="113">
        <v>814</v>
      </c>
      <c r="EP54" s="113">
        <v>696</v>
      </c>
      <c r="EQ54" s="113">
        <v>700</v>
      </c>
      <c r="ER54" s="113">
        <v>762</v>
      </c>
      <c r="ES54" s="113">
        <v>783</v>
      </c>
      <c r="ET54" s="113">
        <v>896</v>
      </c>
      <c r="EU54" s="113">
        <v>953</v>
      </c>
      <c r="EV54" s="113">
        <v>1001</v>
      </c>
      <c r="EW54" s="113">
        <v>1046</v>
      </c>
      <c r="EX54" s="113">
        <v>1053</v>
      </c>
      <c r="EY54" s="113">
        <v>1065</v>
      </c>
      <c r="EZ54" s="113">
        <v>1100</v>
      </c>
      <c r="FA54" s="113">
        <v>1018</v>
      </c>
      <c r="FB54" s="113">
        <v>1084</v>
      </c>
      <c r="FC54" s="113">
        <v>1080</v>
      </c>
      <c r="FD54" s="113">
        <v>1049</v>
      </c>
      <c r="FE54" s="113">
        <v>1058</v>
      </c>
      <c r="FF54" s="113">
        <v>1038</v>
      </c>
      <c r="FG54" s="113">
        <v>962</v>
      </c>
      <c r="FH54" s="113">
        <v>844</v>
      </c>
      <c r="FI54" s="113">
        <v>872</v>
      </c>
      <c r="FJ54" s="113">
        <v>832</v>
      </c>
      <c r="FK54" s="113">
        <v>810</v>
      </c>
      <c r="FL54" s="113">
        <v>815</v>
      </c>
      <c r="FM54" s="113">
        <v>776</v>
      </c>
      <c r="FN54" s="113">
        <v>769</v>
      </c>
      <c r="FO54" s="113">
        <v>801</v>
      </c>
      <c r="FP54" s="113">
        <v>720</v>
      </c>
      <c r="FQ54" s="113">
        <v>750</v>
      </c>
      <c r="FR54" s="113">
        <v>821</v>
      </c>
      <c r="FS54" s="113">
        <v>709</v>
      </c>
      <c r="FT54" s="113">
        <v>822</v>
      </c>
      <c r="FU54" s="113">
        <v>907</v>
      </c>
      <c r="FV54" s="113">
        <v>689</v>
      </c>
      <c r="FW54" s="113">
        <v>675</v>
      </c>
      <c r="FX54" s="113">
        <v>657</v>
      </c>
      <c r="FY54" s="113">
        <v>616</v>
      </c>
      <c r="FZ54" s="113">
        <v>590</v>
      </c>
      <c r="GA54" s="113">
        <v>470</v>
      </c>
      <c r="GB54" s="113">
        <v>477</v>
      </c>
      <c r="GC54" s="113">
        <v>484</v>
      </c>
      <c r="GD54" s="113">
        <v>434</v>
      </c>
      <c r="GE54" s="113">
        <v>419</v>
      </c>
      <c r="GF54" s="113">
        <v>341</v>
      </c>
      <c r="GG54" s="113">
        <v>279</v>
      </c>
      <c r="GH54" s="113">
        <v>268</v>
      </c>
      <c r="GI54" s="113">
        <v>234</v>
      </c>
      <c r="GJ54" s="113">
        <v>235</v>
      </c>
      <c r="GK54" s="113">
        <v>200</v>
      </c>
      <c r="GL54" s="114">
        <v>829</v>
      </c>
    </row>
    <row r="55" spans="1:194" s="2" customFormat="1" x14ac:dyDescent="0.3">
      <c r="A55" s="115" t="s">
        <v>276</v>
      </c>
      <c r="B55" s="267" t="s">
        <v>541</v>
      </c>
      <c r="C55" s="48" t="str">
        <f t="shared" si="25"/>
        <v xml:space="preserve">England – CCGs - Castle Point and Rochford </v>
      </c>
      <c r="D55" s="69">
        <f t="shared" si="26"/>
        <v>69105</v>
      </c>
      <c r="E55" s="69">
        <f t="shared" si="26"/>
        <v>74458</v>
      </c>
      <c r="F55" s="70">
        <f t="shared" si="27"/>
        <v>178151</v>
      </c>
      <c r="G55" s="70">
        <f t="shared" si="28"/>
        <v>86847</v>
      </c>
      <c r="H55" s="71">
        <f t="shared" si="29"/>
        <v>91304</v>
      </c>
      <c r="I55" s="71">
        <f t="shared" si="30"/>
        <v>69105</v>
      </c>
      <c r="J55" s="71">
        <f t="shared" si="31"/>
        <v>74458</v>
      </c>
      <c r="K55" s="68">
        <f t="shared" si="32"/>
        <v>17742</v>
      </c>
      <c r="L55" s="69">
        <f t="shared" si="33"/>
        <v>16846</v>
      </c>
      <c r="M55" s="112">
        <v>782</v>
      </c>
      <c r="N55" s="112">
        <v>813</v>
      </c>
      <c r="O55" s="112">
        <v>899</v>
      </c>
      <c r="P55" s="112">
        <v>935</v>
      </c>
      <c r="Q55" s="112">
        <v>961</v>
      </c>
      <c r="R55" s="112">
        <v>949</v>
      </c>
      <c r="S55" s="112">
        <v>959</v>
      </c>
      <c r="T55" s="112">
        <v>1074</v>
      </c>
      <c r="U55" s="112">
        <v>1027</v>
      </c>
      <c r="V55" s="112">
        <v>1053</v>
      </c>
      <c r="W55" s="112">
        <v>1000</v>
      </c>
      <c r="X55" s="112">
        <v>1081</v>
      </c>
      <c r="Y55" s="112">
        <v>1095</v>
      </c>
      <c r="Z55" s="112">
        <v>1044</v>
      </c>
      <c r="AA55" s="112">
        <v>1065</v>
      </c>
      <c r="AB55" s="112">
        <v>941</v>
      </c>
      <c r="AC55" s="112">
        <v>1056</v>
      </c>
      <c r="AD55" s="112">
        <v>1008</v>
      </c>
      <c r="AE55" s="112">
        <v>855</v>
      </c>
      <c r="AF55" s="112">
        <v>835</v>
      </c>
      <c r="AG55" s="112">
        <v>784</v>
      </c>
      <c r="AH55" s="112">
        <v>835</v>
      </c>
      <c r="AI55" s="112">
        <v>1003</v>
      </c>
      <c r="AJ55" s="112">
        <v>1061</v>
      </c>
      <c r="AK55" s="112">
        <v>1013</v>
      </c>
      <c r="AL55" s="112">
        <v>1024</v>
      </c>
      <c r="AM55" s="112">
        <v>1013</v>
      </c>
      <c r="AN55" s="112">
        <v>955</v>
      </c>
      <c r="AO55" s="112">
        <v>938</v>
      </c>
      <c r="AP55" s="112">
        <v>1001</v>
      </c>
      <c r="AQ55" s="112">
        <v>982</v>
      </c>
      <c r="AR55" s="112">
        <v>988</v>
      </c>
      <c r="AS55" s="112">
        <v>965</v>
      </c>
      <c r="AT55" s="112">
        <v>912</v>
      </c>
      <c r="AU55" s="112">
        <v>972</v>
      </c>
      <c r="AV55" s="112">
        <v>953</v>
      </c>
      <c r="AW55" s="112">
        <v>868</v>
      </c>
      <c r="AX55" s="112">
        <v>880</v>
      </c>
      <c r="AY55" s="112">
        <v>945</v>
      </c>
      <c r="AZ55" s="112">
        <v>964</v>
      </c>
      <c r="BA55" s="112">
        <v>956</v>
      </c>
      <c r="BB55" s="112">
        <v>983</v>
      </c>
      <c r="BC55" s="112">
        <v>897</v>
      </c>
      <c r="BD55" s="112">
        <v>962</v>
      </c>
      <c r="BE55" s="112">
        <v>935</v>
      </c>
      <c r="BF55" s="112">
        <v>1082</v>
      </c>
      <c r="BG55" s="112">
        <v>1096</v>
      </c>
      <c r="BH55" s="112">
        <v>1109</v>
      </c>
      <c r="BI55" s="112">
        <v>1130</v>
      </c>
      <c r="BJ55" s="112">
        <v>1242</v>
      </c>
      <c r="BK55" s="112">
        <v>1223</v>
      </c>
      <c r="BL55" s="112">
        <v>1320</v>
      </c>
      <c r="BM55" s="112">
        <v>1261</v>
      </c>
      <c r="BN55" s="112">
        <v>1350</v>
      </c>
      <c r="BO55" s="112">
        <v>1354</v>
      </c>
      <c r="BP55" s="112">
        <v>1292</v>
      </c>
      <c r="BQ55" s="112">
        <v>1251</v>
      </c>
      <c r="BR55" s="112">
        <v>1285</v>
      </c>
      <c r="BS55" s="112">
        <v>1271</v>
      </c>
      <c r="BT55" s="112">
        <v>1229</v>
      </c>
      <c r="BU55" s="112">
        <v>1133</v>
      </c>
      <c r="BV55" s="112">
        <v>1193</v>
      </c>
      <c r="BW55" s="112">
        <v>1115</v>
      </c>
      <c r="BX55" s="112">
        <v>1147</v>
      </c>
      <c r="BY55" s="112">
        <v>1000</v>
      </c>
      <c r="BZ55" s="112">
        <v>959</v>
      </c>
      <c r="CA55" s="112">
        <v>1007</v>
      </c>
      <c r="CB55" s="112">
        <v>1075</v>
      </c>
      <c r="CC55" s="112">
        <v>955</v>
      </c>
      <c r="CD55" s="112">
        <v>955</v>
      </c>
      <c r="CE55" s="112">
        <v>972</v>
      </c>
      <c r="CF55" s="112">
        <v>1083</v>
      </c>
      <c r="CG55" s="112">
        <v>1229</v>
      </c>
      <c r="CH55" s="112">
        <v>1450</v>
      </c>
      <c r="CI55" s="112">
        <v>1006</v>
      </c>
      <c r="CJ55" s="112">
        <v>968</v>
      </c>
      <c r="CK55" s="112">
        <v>893</v>
      </c>
      <c r="CL55" s="112">
        <v>841</v>
      </c>
      <c r="CM55" s="112">
        <v>692</v>
      </c>
      <c r="CN55" s="112">
        <v>626</v>
      </c>
      <c r="CO55" s="112">
        <v>605</v>
      </c>
      <c r="CP55" s="112">
        <v>568</v>
      </c>
      <c r="CQ55" s="112">
        <v>550</v>
      </c>
      <c r="CR55" s="112">
        <v>514</v>
      </c>
      <c r="CS55" s="112">
        <v>498</v>
      </c>
      <c r="CT55" s="112">
        <v>364</v>
      </c>
      <c r="CU55" s="112">
        <v>356</v>
      </c>
      <c r="CV55" s="112">
        <v>327</v>
      </c>
      <c r="CW55" s="112">
        <v>264</v>
      </c>
      <c r="CX55" s="112">
        <v>196</v>
      </c>
      <c r="CY55" s="112">
        <v>590</v>
      </c>
      <c r="CZ55" s="113">
        <v>804</v>
      </c>
      <c r="DA55" s="113">
        <v>800</v>
      </c>
      <c r="DB55" s="113">
        <v>844</v>
      </c>
      <c r="DC55" s="113">
        <v>856</v>
      </c>
      <c r="DD55" s="113">
        <v>830</v>
      </c>
      <c r="DE55" s="113">
        <v>936</v>
      </c>
      <c r="DF55" s="113">
        <v>961</v>
      </c>
      <c r="DG55" s="113">
        <v>907</v>
      </c>
      <c r="DH55" s="113">
        <v>900</v>
      </c>
      <c r="DI55" s="113">
        <v>1048</v>
      </c>
      <c r="DJ55" s="113">
        <v>1100</v>
      </c>
      <c r="DK55" s="113">
        <v>1048</v>
      </c>
      <c r="DL55" s="113">
        <v>1015</v>
      </c>
      <c r="DM55" s="113">
        <v>957</v>
      </c>
      <c r="DN55" s="113">
        <v>988</v>
      </c>
      <c r="DO55" s="113">
        <v>949</v>
      </c>
      <c r="DP55" s="113">
        <v>969</v>
      </c>
      <c r="DQ55" s="113">
        <v>934</v>
      </c>
      <c r="DR55" s="113">
        <v>885</v>
      </c>
      <c r="DS55" s="113">
        <v>723</v>
      </c>
      <c r="DT55" s="113">
        <v>749</v>
      </c>
      <c r="DU55" s="113">
        <v>790</v>
      </c>
      <c r="DV55" s="113">
        <v>879</v>
      </c>
      <c r="DW55" s="113">
        <v>907</v>
      </c>
      <c r="DX55" s="113">
        <v>949</v>
      </c>
      <c r="DY55" s="113">
        <v>919</v>
      </c>
      <c r="DZ55" s="113">
        <v>928</v>
      </c>
      <c r="EA55" s="113">
        <v>946</v>
      </c>
      <c r="EB55" s="113">
        <v>1019</v>
      </c>
      <c r="EC55" s="113">
        <v>947</v>
      </c>
      <c r="ED55" s="113">
        <v>949</v>
      </c>
      <c r="EE55" s="113">
        <v>1012</v>
      </c>
      <c r="EF55" s="113">
        <v>1022</v>
      </c>
      <c r="EG55" s="113">
        <v>970</v>
      </c>
      <c r="EH55" s="113">
        <v>926</v>
      </c>
      <c r="EI55" s="113">
        <v>936</v>
      </c>
      <c r="EJ55" s="113">
        <v>977</v>
      </c>
      <c r="EK55" s="113">
        <v>985</v>
      </c>
      <c r="EL55" s="113">
        <v>1050</v>
      </c>
      <c r="EM55" s="113">
        <v>1058</v>
      </c>
      <c r="EN55" s="113">
        <v>1126</v>
      </c>
      <c r="EO55" s="113">
        <v>1038</v>
      </c>
      <c r="EP55" s="113">
        <v>935</v>
      </c>
      <c r="EQ55" s="113">
        <v>984</v>
      </c>
      <c r="ER55" s="113">
        <v>1064</v>
      </c>
      <c r="ES55" s="113">
        <v>1070</v>
      </c>
      <c r="ET55" s="113">
        <v>1077</v>
      </c>
      <c r="EU55" s="113">
        <v>1188</v>
      </c>
      <c r="EV55" s="113">
        <v>1250</v>
      </c>
      <c r="EW55" s="113">
        <v>1329</v>
      </c>
      <c r="EX55" s="113">
        <v>1334</v>
      </c>
      <c r="EY55" s="113">
        <v>1375</v>
      </c>
      <c r="EZ55" s="113">
        <v>1353</v>
      </c>
      <c r="FA55" s="113">
        <v>1415</v>
      </c>
      <c r="FB55" s="113">
        <v>1291</v>
      </c>
      <c r="FC55" s="113">
        <v>1337</v>
      </c>
      <c r="FD55" s="113">
        <v>1302</v>
      </c>
      <c r="FE55" s="113">
        <v>1342</v>
      </c>
      <c r="FF55" s="113">
        <v>1279</v>
      </c>
      <c r="FG55" s="113">
        <v>1259</v>
      </c>
      <c r="FH55" s="113">
        <v>1161</v>
      </c>
      <c r="FI55" s="113">
        <v>1127</v>
      </c>
      <c r="FJ55" s="113">
        <v>1167</v>
      </c>
      <c r="FK55" s="113">
        <v>1095</v>
      </c>
      <c r="FL55" s="113">
        <v>1107</v>
      </c>
      <c r="FM55" s="113">
        <v>1075</v>
      </c>
      <c r="FN55" s="113">
        <v>1118</v>
      </c>
      <c r="FO55" s="113">
        <v>1139</v>
      </c>
      <c r="FP55" s="113">
        <v>1092</v>
      </c>
      <c r="FQ55" s="113">
        <v>1153</v>
      </c>
      <c r="FR55" s="113">
        <v>1203</v>
      </c>
      <c r="FS55" s="113">
        <v>1231</v>
      </c>
      <c r="FT55" s="113">
        <v>1391</v>
      </c>
      <c r="FU55" s="113">
        <v>1578</v>
      </c>
      <c r="FV55" s="113">
        <v>1174</v>
      </c>
      <c r="FW55" s="113">
        <v>1084</v>
      </c>
      <c r="FX55" s="113">
        <v>1049</v>
      </c>
      <c r="FY55" s="113">
        <v>1025</v>
      </c>
      <c r="FZ55" s="113">
        <v>902</v>
      </c>
      <c r="GA55" s="113">
        <v>747</v>
      </c>
      <c r="GB55" s="113">
        <v>764</v>
      </c>
      <c r="GC55" s="113">
        <v>821</v>
      </c>
      <c r="GD55" s="113">
        <v>714</v>
      </c>
      <c r="GE55" s="113">
        <v>668</v>
      </c>
      <c r="GF55" s="113">
        <v>636</v>
      </c>
      <c r="GG55" s="113">
        <v>531</v>
      </c>
      <c r="GH55" s="113">
        <v>460</v>
      </c>
      <c r="GI55" s="113">
        <v>436</v>
      </c>
      <c r="GJ55" s="113">
        <v>390</v>
      </c>
      <c r="GK55" s="113">
        <v>335</v>
      </c>
      <c r="GL55" s="114">
        <v>1211</v>
      </c>
    </row>
    <row r="56" spans="1:194" s="2" customFormat="1" x14ac:dyDescent="0.3">
      <c r="A56" s="115" t="s">
        <v>276</v>
      </c>
      <c r="B56" s="267" t="s">
        <v>542</v>
      </c>
      <c r="C56" s="48" t="str">
        <f t="shared" si="25"/>
        <v xml:space="preserve">England – CCGs - Cheshire </v>
      </c>
      <c r="D56" s="69">
        <f t="shared" si="26"/>
        <v>281208</v>
      </c>
      <c r="E56" s="69">
        <f t="shared" si="26"/>
        <v>302036</v>
      </c>
      <c r="F56" s="70">
        <f t="shared" si="27"/>
        <v>730490</v>
      </c>
      <c r="G56" s="70">
        <f t="shared" si="28"/>
        <v>356930</v>
      </c>
      <c r="H56" s="71">
        <f t="shared" si="29"/>
        <v>373560</v>
      </c>
      <c r="I56" s="71">
        <f t="shared" si="30"/>
        <v>281208</v>
      </c>
      <c r="J56" s="71">
        <f t="shared" si="31"/>
        <v>302036</v>
      </c>
      <c r="K56" s="68">
        <f t="shared" si="32"/>
        <v>75722</v>
      </c>
      <c r="L56" s="69">
        <f t="shared" si="33"/>
        <v>71524</v>
      </c>
      <c r="M56" s="112">
        <v>3633</v>
      </c>
      <c r="N56" s="112">
        <v>3654</v>
      </c>
      <c r="O56" s="112">
        <v>4108</v>
      </c>
      <c r="P56" s="112">
        <v>4104</v>
      </c>
      <c r="Q56" s="112">
        <v>4274</v>
      </c>
      <c r="R56" s="112">
        <v>4226</v>
      </c>
      <c r="S56" s="112">
        <v>4261</v>
      </c>
      <c r="T56" s="112">
        <v>4517</v>
      </c>
      <c r="U56" s="112">
        <v>4559</v>
      </c>
      <c r="V56" s="112">
        <v>4403</v>
      </c>
      <c r="W56" s="112">
        <v>4223</v>
      </c>
      <c r="X56" s="112">
        <v>4341</v>
      </c>
      <c r="Y56" s="112">
        <v>4527</v>
      </c>
      <c r="Z56" s="112">
        <v>4406</v>
      </c>
      <c r="AA56" s="112">
        <v>4338</v>
      </c>
      <c r="AB56" s="112">
        <v>4157</v>
      </c>
      <c r="AC56" s="112">
        <v>4078</v>
      </c>
      <c r="AD56" s="112">
        <v>3913</v>
      </c>
      <c r="AE56" s="112">
        <v>3759</v>
      </c>
      <c r="AF56" s="112">
        <v>3090</v>
      </c>
      <c r="AG56" s="112">
        <v>3026</v>
      </c>
      <c r="AH56" s="112">
        <v>3381</v>
      </c>
      <c r="AI56" s="112">
        <v>3699</v>
      </c>
      <c r="AJ56" s="112">
        <v>3839</v>
      </c>
      <c r="AK56" s="112">
        <v>3768</v>
      </c>
      <c r="AL56" s="112">
        <v>4043</v>
      </c>
      <c r="AM56" s="112">
        <v>3958</v>
      </c>
      <c r="AN56" s="112">
        <v>4111</v>
      </c>
      <c r="AO56" s="112">
        <v>4106</v>
      </c>
      <c r="AP56" s="112">
        <v>3880</v>
      </c>
      <c r="AQ56" s="112">
        <v>3984</v>
      </c>
      <c r="AR56" s="112">
        <v>3670</v>
      </c>
      <c r="AS56" s="112">
        <v>3913</v>
      </c>
      <c r="AT56" s="112">
        <v>3561</v>
      </c>
      <c r="AU56" s="112">
        <v>3979</v>
      </c>
      <c r="AV56" s="112">
        <v>4055</v>
      </c>
      <c r="AW56" s="112">
        <v>3814</v>
      </c>
      <c r="AX56" s="112">
        <v>4013</v>
      </c>
      <c r="AY56" s="112">
        <v>4017</v>
      </c>
      <c r="AZ56" s="112">
        <v>4114</v>
      </c>
      <c r="BA56" s="112">
        <v>4261</v>
      </c>
      <c r="BB56" s="112">
        <v>4228</v>
      </c>
      <c r="BC56" s="112">
        <v>3866</v>
      </c>
      <c r="BD56" s="112">
        <v>3787</v>
      </c>
      <c r="BE56" s="112">
        <v>4247</v>
      </c>
      <c r="BF56" s="112">
        <v>4370</v>
      </c>
      <c r="BG56" s="112">
        <v>4491</v>
      </c>
      <c r="BH56" s="112">
        <v>4891</v>
      </c>
      <c r="BI56" s="112">
        <v>5199</v>
      </c>
      <c r="BJ56" s="112">
        <v>5269</v>
      </c>
      <c r="BK56" s="112">
        <v>5091</v>
      </c>
      <c r="BL56" s="112">
        <v>5364</v>
      </c>
      <c r="BM56" s="112">
        <v>5464</v>
      </c>
      <c r="BN56" s="112">
        <v>5413</v>
      </c>
      <c r="BO56" s="112">
        <v>5439</v>
      </c>
      <c r="BP56" s="112">
        <v>5382</v>
      </c>
      <c r="BQ56" s="112">
        <v>5578</v>
      </c>
      <c r="BR56" s="112">
        <v>5618</v>
      </c>
      <c r="BS56" s="112">
        <v>5404</v>
      </c>
      <c r="BT56" s="112">
        <v>5158</v>
      </c>
      <c r="BU56" s="112">
        <v>4883</v>
      </c>
      <c r="BV56" s="112">
        <v>4654</v>
      </c>
      <c r="BW56" s="112">
        <v>4679</v>
      </c>
      <c r="BX56" s="112">
        <v>4357</v>
      </c>
      <c r="BY56" s="112">
        <v>4366</v>
      </c>
      <c r="BZ56" s="112">
        <v>4075</v>
      </c>
      <c r="CA56" s="112">
        <v>4119</v>
      </c>
      <c r="CB56" s="112">
        <v>4181</v>
      </c>
      <c r="CC56" s="112">
        <v>3915</v>
      </c>
      <c r="CD56" s="112">
        <v>4163</v>
      </c>
      <c r="CE56" s="112">
        <v>4193</v>
      </c>
      <c r="CF56" s="112">
        <v>4339</v>
      </c>
      <c r="CG56" s="112">
        <v>4549</v>
      </c>
      <c r="CH56" s="112">
        <v>4938</v>
      </c>
      <c r="CI56" s="112">
        <v>3614</v>
      </c>
      <c r="CJ56" s="112">
        <v>3655</v>
      </c>
      <c r="CK56" s="112">
        <v>3519</v>
      </c>
      <c r="CL56" s="112">
        <v>3117</v>
      </c>
      <c r="CM56" s="112">
        <v>2648</v>
      </c>
      <c r="CN56" s="112">
        <v>2424</v>
      </c>
      <c r="CO56" s="112">
        <v>2358</v>
      </c>
      <c r="CP56" s="112">
        <v>2325</v>
      </c>
      <c r="CQ56" s="112">
        <v>2103</v>
      </c>
      <c r="CR56" s="112">
        <v>1835</v>
      </c>
      <c r="CS56" s="112">
        <v>1666</v>
      </c>
      <c r="CT56" s="112">
        <v>1495</v>
      </c>
      <c r="CU56" s="112">
        <v>1175</v>
      </c>
      <c r="CV56" s="112">
        <v>1071</v>
      </c>
      <c r="CW56" s="112">
        <v>874</v>
      </c>
      <c r="CX56" s="112">
        <v>852</v>
      </c>
      <c r="CY56" s="112">
        <v>2766</v>
      </c>
      <c r="CZ56" s="113">
        <v>3393</v>
      </c>
      <c r="DA56" s="113">
        <v>3501</v>
      </c>
      <c r="DB56" s="113">
        <v>3687</v>
      </c>
      <c r="DC56" s="113">
        <v>3889</v>
      </c>
      <c r="DD56" s="113">
        <v>4009</v>
      </c>
      <c r="DE56" s="113">
        <v>3909</v>
      </c>
      <c r="DF56" s="113">
        <v>4033</v>
      </c>
      <c r="DG56" s="113">
        <v>4142</v>
      </c>
      <c r="DH56" s="113">
        <v>4304</v>
      </c>
      <c r="DI56" s="113">
        <v>4315</v>
      </c>
      <c r="DJ56" s="113">
        <v>4002</v>
      </c>
      <c r="DK56" s="113">
        <v>4118</v>
      </c>
      <c r="DL56" s="113">
        <v>4216</v>
      </c>
      <c r="DM56" s="113">
        <v>4094</v>
      </c>
      <c r="DN56" s="113">
        <v>4079</v>
      </c>
      <c r="DO56" s="113">
        <v>4027</v>
      </c>
      <c r="DP56" s="113">
        <v>3966</v>
      </c>
      <c r="DQ56" s="113">
        <v>3840</v>
      </c>
      <c r="DR56" s="113">
        <v>3522</v>
      </c>
      <c r="DS56" s="113">
        <v>2941</v>
      </c>
      <c r="DT56" s="113">
        <v>3055</v>
      </c>
      <c r="DU56" s="113">
        <v>3446</v>
      </c>
      <c r="DV56" s="113">
        <v>3556</v>
      </c>
      <c r="DW56" s="113">
        <v>3721</v>
      </c>
      <c r="DX56" s="113">
        <v>3775</v>
      </c>
      <c r="DY56" s="113">
        <v>3513</v>
      </c>
      <c r="DZ56" s="113">
        <v>3647</v>
      </c>
      <c r="EA56" s="113">
        <v>3799</v>
      </c>
      <c r="EB56" s="113">
        <v>4164</v>
      </c>
      <c r="EC56" s="113">
        <v>3967</v>
      </c>
      <c r="ED56" s="113">
        <v>3911</v>
      </c>
      <c r="EE56" s="113">
        <v>4124</v>
      </c>
      <c r="EF56" s="113">
        <v>4329</v>
      </c>
      <c r="EG56" s="113">
        <v>4019</v>
      </c>
      <c r="EH56" s="113">
        <v>4254</v>
      </c>
      <c r="EI56" s="113">
        <v>4381</v>
      </c>
      <c r="EJ56" s="113">
        <v>4355</v>
      </c>
      <c r="EK56" s="113">
        <v>4504</v>
      </c>
      <c r="EL56" s="113">
        <v>4460</v>
      </c>
      <c r="EM56" s="113">
        <v>4408</v>
      </c>
      <c r="EN56" s="113">
        <v>4674</v>
      </c>
      <c r="EO56" s="113">
        <v>4398</v>
      </c>
      <c r="EP56" s="113">
        <v>4118</v>
      </c>
      <c r="EQ56" s="113">
        <v>4225</v>
      </c>
      <c r="ER56" s="113">
        <v>4255</v>
      </c>
      <c r="ES56" s="113">
        <v>4643</v>
      </c>
      <c r="ET56" s="113">
        <v>4854</v>
      </c>
      <c r="EU56" s="113">
        <v>5072</v>
      </c>
      <c r="EV56" s="113">
        <v>5432</v>
      </c>
      <c r="EW56" s="113">
        <v>5539</v>
      </c>
      <c r="EX56" s="113">
        <v>5462</v>
      </c>
      <c r="EY56" s="113">
        <v>5831</v>
      </c>
      <c r="EZ56" s="113">
        <v>5678</v>
      </c>
      <c r="FA56" s="113">
        <v>5674</v>
      </c>
      <c r="FB56" s="113">
        <v>5772</v>
      </c>
      <c r="FC56" s="113">
        <v>5894</v>
      </c>
      <c r="FD56" s="113">
        <v>5797</v>
      </c>
      <c r="FE56" s="113">
        <v>5676</v>
      </c>
      <c r="FF56" s="113">
        <v>5582</v>
      </c>
      <c r="FG56" s="113">
        <v>5519</v>
      </c>
      <c r="FH56" s="113">
        <v>5041</v>
      </c>
      <c r="FI56" s="113">
        <v>4947</v>
      </c>
      <c r="FJ56" s="113">
        <v>4832</v>
      </c>
      <c r="FK56" s="113">
        <v>4713</v>
      </c>
      <c r="FL56" s="113">
        <v>4463</v>
      </c>
      <c r="FM56" s="113">
        <v>4342</v>
      </c>
      <c r="FN56" s="113">
        <v>4333</v>
      </c>
      <c r="FO56" s="113">
        <v>4267</v>
      </c>
      <c r="FP56" s="113">
        <v>4258</v>
      </c>
      <c r="FQ56" s="113">
        <v>4454</v>
      </c>
      <c r="FR56" s="113">
        <v>4504</v>
      </c>
      <c r="FS56" s="113">
        <v>4521</v>
      </c>
      <c r="FT56" s="113">
        <v>5036</v>
      </c>
      <c r="FU56" s="113">
        <v>5298</v>
      </c>
      <c r="FV56" s="113">
        <v>3938</v>
      </c>
      <c r="FW56" s="113">
        <v>3792</v>
      </c>
      <c r="FX56" s="113">
        <v>3768</v>
      </c>
      <c r="FY56" s="113">
        <v>3435</v>
      </c>
      <c r="FZ56" s="113">
        <v>3081</v>
      </c>
      <c r="GA56" s="113">
        <v>2841</v>
      </c>
      <c r="GB56" s="113">
        <v>2867</v>
      </c>
      <c r="GC56" s="113">
        <v>2545</v>
      </c>
      <c r="GD56" s="113">
        <v>2610</v>
      </c>
      <c r="GE56" s="113">
        <v>2421</v>
      </c>
      <c r="GF56" s="113">
        <v>2230</v>
      </c>
      <c r="GG56" s="113">
        <v>1961</v>
      </c>
      <c r="GH56" s="113">
        <v>1750</v>
      </c>
      <c r="GI56" s="113">
        <v>1527</v>
      </c>
      <c r="GJ56" s="113">
        <v>1488</v>
      </c>
      <c r="GK56" s="113">
        <v>1354</v>
      </c>
      <c r="GL56" s="114">
        <v>5473</v>
      </c>
    </row>
    <row r="57" spans="1:194" s="2" customFormat="1" x14ac:dyDescent="0.3">
      <c r="A57" s="115" t="s">
        <v>276</v>
      </c>
      <c r="B57" s="267" t="s">
        <v>543</v>
      </c>
      <c r="C57" s="48" t="str">
        <f t="shared" si="25"/>
        <v xml:space="preserve">England – CCGs - Chorley and South Ribble </v>
      </c>
      <c r="D57" s="69">
        <f t="shared" si="26"/>
        <v>69825</v>
      </c>
      <c r="E57" s="69">
        <f t="shared" si="26"/>
        <v>72336</v>
      </c>
      <c r="F57" s="70">
        <f t="shared" si="27"/>
        <v>179497</v>
      </c>
      <c r="G57" s="70">
        <f t="shared" si="28"/>
        <v>88931</v>
      </c>
      <c r="H57" s="71">
        <f t="shared" si="29"/>
        <v>90566</v>
      </c>
      <c r="I57" s="71">
        <f t="shared" si="30"/>
        <v>69825</v>
      </c>
      <c r="J57" s="71">
        <f t="shared" si="31"/>
        <v>72336</v>
      </c>
      <c r="K57" s="68">
        <f t="shared" si="32"/>
        <v>19106</v>
      </c>
      <c r="L57" s="69">
        <f t="shared" si="33"/>
        <v>18230</v>
      </c>
      <c r="M57" s="112">
        <v>845</v>
      </c>
      <c r="N57" s="112">
        <v>930</v>
      </c>
      <c r="O57" s="112">
        <v>935</v>
      </c>
      <c r="P57" s="112">
        <v>1024</v>
      </c>
      <c r="Q57" s="112">
        <v>1081</v>
      </c>
      <c r="R57" s="112">
        <v>1065</v>
      </c>
      <c r="S57" s="112">
        <v>1121</v>
      </c>
      <c r="T57" s="112">
        <v>1137</v>
      </c>
      <c r="U57" s="112">
        <v>1169</v>
      </c>
      <c r="V57" s="112">
        <v>1168</v>
      </c>
      <c r="W57" s="112">
        <v>1132</v>
      </c>
      <c r="X57" s="112">
        <v>1185</v>
      </c>
      <c r="Y57" s="112">
        <v>1104</v>
      </c>
      <c r="Z57" s="112">
        <v>1090</v>
      </c>
      <c r="AA57" s="112">
        <v>1157</v>
      </c>
      <c r="AB57" s="112">
        <v>1019</v>
      </c>
      <c r="AC57" s="112">
        <v>994</v>
      </c>
      <c r="AD57" s="112">
        <v>950</v>
      </c>
      <c r="AE57" s="112">
        <v>899</v>
      </c>
      <c r="AF57" s="112">
        <v>841</v>
      </c>
      <c r="AG57" s="112">
        <v>750</v>
      </c>
      <c r="AH57" s="112">
        <v>799</v>
      </c>
      <c r="AI57" s="112">
        <v>899</v>
      </c>
      <c r="AJ57" s="112">
        <v>1009</v>
      </c>
      <c r="AK57" s="112">
        <v>1013</v>
      </c>
      <c r="AL57" s="112">
        <v>1011</v>
      </c>
      <c r="AM57" s="112">
        <v>1019</v>
      </c>
      <c r="AN57" s="112">
        <v>1015</v>
      </c>
      <c r="AO57" s="112">
        <v>1141</v>
      </c>
      <c r="AP57" s="112">
        <v>1141</v>
      </c>
      <c r="AQ57" s="112">
        <v>1144</v>
      </c>
      <c r="AR57" s="112">
        <v>1106</v>
      </c>
      <c r="AS57" s="112">
        <v>1204</v>
      </c>
      <c r="AT57" s="112">
        <v>1139</v>
      </c>
      <c r="AU57" s="112">
        <v>1214</v>
      </c>
      <c r="AV57" s="112">
        <v>1148</v>
      </c>
      <c r="AW57" s="112">
        <v>1207</v>
      </c>
      <c r="AX57" s="112">
        <v>1174</v>
      </c>
      <c r="AY57" s="112">
        <v>1076</v>
      </c>
      <c r="AZ57" s="112">
        <v>1178</v>
      </c>
      <c r="BA57" s="112">
        <v>1097</v>
      </c>
      <c r="BB57" s="112">
        <v>1082</v>
      </c>
      <c r="BC57" s="112">
        <v>1018</v>
      </c>
      <c r="BD57" s="112">
        <v>1041</v>
      </c>
      <c r="BE57" s="112">
        <v>1092</v>
      </c>
      <c r="BF57" s="112">
        <v>1243</v>
      </c>
      <c r="BG57" s="112">
        <v>1228</v>
      </c>
      <c r="BH57" s="112">
        <v>1245</v>
      </c>
      <c r="BI57" s="112">
        <v>1347</v>
      </c>
      <c r="BJ57" s="112">
        <v>1418</v>
      </c>
      <c r="BK57" s="112">
        <v>1285</v>
      </c>
      <c r="BL57" s="112">
        <v>1302</v>
      </c>
      <c r="BM57" s="112">
        <v>1341</v>
      </c>
      <c r="BN57" s="112">
        <v>1311</v>
      </c>
      <c r="BO57" s="112">
        <v>1273</v>
      </c>
      <c r="BP57" s="112">
        <v>1357</v>
      </c>
      <c r="BQ57" s="112">
        <v>1358</v>
      </c>
      <c r="BR57" s="112">
        <v>1269</v>
      </c>
      <c r="BS57" s="112">
        <v>1280</v>
      </c>
      <c r="BT57" s="112">
        <v>1247</v>
      </c>
      <c r="BU57" s="112">
        <v>1095</v>
      </c>
      <c r="BV57" s="112">
        <v>1078</v>
      </c>
      <c r="BW57" s="112">
        <v>1078</v>
      </c>
      <c r="BX57" s="112">
        <v>1011</v>
      </c>
      <c r="BY57" s="112">
        <v>977</v>
      </c>
      <c r="BZ57" s="112">
        <v>914</v>
      </c>
      <c r="CA57" s="112">
        <v>1007</v>
      </c>
      <c r="CB57" s="112">
        <v>957</v>
      </c>
      <c r="CC57" s="112">
        <v>953</v>
      </c>
      <c r="CD57" s="112">
        <v>934</v>
      </c>
      <c r="CE57" s="112">
        <v>985</v>
      </c>
      <c r="CF57" s="112">
        <v>967</v>
      </c>
      <c r="CG57" s="112">
        <v>1052</v>
      </c>
      <c r="CH57" s="112">
        <v>1169</v>
      </c>
      <c r="CI57" s="112">
        <v>826</v>
      </c>
      <c r="CJ57" s="112">
        <v>815</v>
      </c>
      <c r="CK57" s="112">
        <v>759</v>
      </c>
      <c r="CL57" s="112">
        <v>699</v>
      </c>
      <c r="CM57" s="112">
        <v>577</v>
      </c>
      <c r="CN57" s="112">
        <v>516</v>
      </c>
      <c r="CO57" s="112">
        <v>501</v>
      </c>
      <c r="CP57" s="112">
        <v>463</v>
      </c>
      <c r="CQ57" s="112">
        <v>446</v>
      </c>
      <c r="CR57" s="112">
        <v>389</v>
      </c>
      <c r="CS57" s="112">
        <v>301</v>
      </c>
      <c r="CT57" s="112">
        <v>282</v>
      </c>
      <c r="CU57" s="112">
        <v>231</v>
      </c>
      <c r="CV57" s="112">
        <v>174</v>
      </c>
      <c r="CW57" s="112">
        <v>164</v>
      </c>
      <c r="CX57" s="112">
        <v>139</v>
      </c>
      <c r="CY57" s="112">
        <v>405</v>
      </c>
      <c r="CZ57" s="113">
        <v>855</v>
      </c>
      <c r="DA57" s="113">
        <v>900</v>
      </c>
      <c r="DB57" s="113">
        <v>862</v>
      </c>
      <c r="DC57" s="113">
        <v>1003</v>
      </c>
      <c r="DD57" s="113">
        <v>1033</v>
      </c>
      <c r="DE57" s="113">
        <v>1057</v>
      </c>
      <c r="DF57" s="113">
        <v>1077</v>
      </c>
      <c r="DG57" s="113">
        <v>1031</v>
      </c>
      <c r="DH57" s="113">
        <v>1092</v>
      </c>
      <c r="DI57" s="113">
        <v>1098</v>
      </c>
      <c r="DJ57" s="113">
        <v>1072</v>
      </c>
      <c r="DK57" s="113">
        <v>1076</v>
      </c>
      <c r="DL57" s="113">
        <v>1068</v>
      </c>
      <c r="DM57" s="113">
        <v>1026</v>
      </c>
      <c r="DN57" s="113">
        <v>1029</v>
      </c>
      <c r="DO57" s="113">
        <v>1008</v>
      </c>
      <c r="DP57" s="113">
        <v>1056</v>
      </c>
      <c r="DQ57" s="113">
        <v>887</v>
      </c>
      <c r="DR57" s="113">
        <v>862</v>
      </c>
      <c r="DS57" s="113">
        <v>681</v>
      </c>
      <c r="DT57" s="113">
        <v>663</v>
      </c>
      <c r="DU57" s="113">
        <v>718</v>
      </c>
      <c r="DV57" s="113">
        <v>873</v>
      </c>
      <c r="DW57" s="113">
        <v>923</v>
      </c>
      <c r="DX57" s="113">
        <v>957</v>
      </c>
      <c r="DY57" s="113">
        <v>1046</v>
      </c>
      <c r="DZ57" s="113">
        <v>984</v>
      </c>
      <c r="EA57" s="113">
        <v>1062</v>
      </c>
      <c r="EB57" s="113">
        <v>1130</v>
      </c>
      <c r="EC57" s="113">
        <v>1137</v>
      </c>
      <c r="ED57" s="113">
        <v>1084</v>
      </c>
      <c r="EE57" s="113">
        <v>1233</v>
      </c>
      <c r="EF57" s="113">
        <v>1288</v>
      </c>
      <c r="EG57" s="113">
        <v>1224</v>
      </c>
      <c r="EH57" s="113">
        <v>1213</v>
      </c>
      <c r="EI57" s="113">
        <v>1249</v>
      </c>
      <c r="EJ57" s="113">
        <v>1124</v>
      </c>
      <c r="EK57" s="113">
        <v>1153</v>
      </c>
      <c r="EL57" s="113">
        <v>1188</v>
      </c>
      <c r="EM57" s="113">
        <v>1099</v>
      </c>
      <c r="EN57" s="113">
        <v>1167</v>
      </c>
      <c r="EO57" s="113">
        <v>1140</v>
      </c>
      <c r="EP57" s="113">
        <v>996</v>
      </c>
      <c r="EQ57" s="113">
        <v>1075</v>
      </c>
      <c r="ER57" s="113">
        <v>1167</v>
      </c>
      <c r="ES57" s="113">
        <v>1089</v>
      </c>
      <c r="ET57" s="113">
        <v>1213</v>
      </c>
      <c r="EU57" s="113">
        <v>1261</v>
      </c>
      <c r="EV57" s="113">
        <v>1345</v>
      </c>
      <c r="EW57" s="113">
        <v>1465</v>
      </c>
      <c r="EX57" s="113">
        <v>1274</v>
      </c>
      <c r="EY57" s="113">
        <v>1332</v>
      </c>
      <c r="EZ57" s="113">
        <v>1406</v>
      </c>
      <c r="FA57" s="113">
        <v>1304</v>
      </c>
      <c r="FB57" s="113">
        <v>1332</v>
      </c>
      <c r="FC57" s="113">
        <v>1342</v>
      </c>
      <c r="FD57" s="113">
        <v>1317</v>
      </c>
      <c r="FE57" s="113">
        <v>1341</v>
      </c>
      <c r="FF57" s="113">
        <v>1252</v>
      </c>
      <c r="FG57" s="113">
        <v>1177</v>
      </c>
      <c r="FH57" s="113">
        <v>1113</v>
      </c>
      <c r="FI57" s="113">
        <v>1080</v>
      </c>
      <c r="FJ57" s="113">
        <v>1058</v>
      </c>
      <c r="FK57" s="113">
        <v>1122</v>
      </c>
      <c r="FL57" s="113">
        <v>1007</v>
      </c>
      <c r="FM57" s="113">
        <v>1008</v>
      </c>
      <c r="FN57" s="113">
        <v>1052</v>
      </c>
      <c r="FO57" s="113">
        <v>962</v>
      </c>
      <c r="FP57" s="113">
        <v>975</v>
      </c>
      <c r="FQ57" s="113">
        <v>981</v>
      </c>
      <c r="FR57" s="113">
        <v>1058</v>
      </c>
      <c r="FS57" s="113">
        <v>1038</v>
      </c>
      <c r="FT57" s="113">
        <v>1162</v>
      </c>
      <c r="FU57" s="113">
        <v>1195</v>
      </c>
      <c r="FV57" s="113">
        <v>831</v>
      </c>
      <c r="FW57" s="113">
        <v>851</v>
      </c>
      <c r="FX57" s="113">
        <v>827</v>
      </c>
      <c r="FY57" s="113">
        <v>746</v>
      </c>
      <c r="FZ57" s="113">
        <v>678</v>
      </c>
      <c r="GA57" s="113">
        <v>648</v>
      </c>
      <c r="GB57" s="113">
        <v>629</v>
      </c>
      <c r="GC57" s="113">
        <v>555</v>
      </c>
      <c r="GD57" s="113">
        <v>511</v>
      </c>
      <c r="GE57" s="113">
        <v>486</v>
      </c>
      <c r="GF57" s="113">
        <v>408</v>
      </c>
      <c r="GG57" s="113">
        <v>385</v>
      </c>
      <c r="GH57" s="113">
        <v>341</v>
      </c>
      <c r="GI57" s="113">
        <v>296</v>
      </c>
      <c r="GJ57" s="113">
        <v>270</v>
      </c>
      <c r="GK57" s="113">
        <v>241</v>
      </c>
      <c r="GL57" s="114">
        <v>936</v>
      </c>
    </row>
    <row r="58" spans="1:194" s="2" customFormat="1" x14ac:dyDescent="0.3">
      <c r="A58" s="115" t="s">
        <v>276</v>
      </c>
      <c r="B58" s="267" t="s">
        <v>544</v>
      </c>
      <c r="C58" s="48" t="str">
        <f t="shared" si="25"/>
        <v xml:space="preserve">England – CCGs - County Durham </v>
      </c>
      <c r="D58" s="69">
        <f t="shared" si="26"/>
        <v>209907</v>
      </c>
      <c r="E58" s="69">
        <f t="shared" si="26"/>
        <v>221263</v>
      </c>
      <c r="F58" s="70">
        <f t="shared" si="27"/>
        <v>533149</v>
      </c>
      <c r="G58" s="70">
        <f t="shared" si="28"/>
        <v>262253</v>
      </c>
      <c r="H58" s="71">
        <f t="shared" si="29"/>
        <v>270896</v>
      </c>
      <c r="I58" s="71">
        <f t="shared" si="30"/>
        <v>209907</v>
      </c>
      <c r="J58" s="71">
        <f t="shared" si="31"/>
        <v>221263</v>
      </c>
      <c r="K58" s="68">
        <f t="shared" si="32"/>
        <v>52346</v>
      </c>
      <c r="L58" s="69">
        <f t="shared" si="33"/>
        <v>49633</v>
      </c>
      <c r="M58" s="112">
        <v>2431</v>
      </c>
      <c r="N58" s="112">
        <v>2565</v>
      </c>
      <c r="O58" s="112">
        <v>2625</v>
      </c>
      <c r="P58" s="112">
        <v>2719</v>
      </c>
      <c r="Q58" s="112">
        <v>2883</v>
      </c>
      <c r="R58" s="112">
        <v>2848</v>
      </c>
      <c r="S58" s="112">
        <v>3055</v>
      </c>
      <c r="T58" s="112">
        <v>3176</v>
      </c>
      <c r="U58" s="112">
        <v>3145</v>
      </c>
      <c r="V58" s="112">
        <v>3250</v>
      </c>
      <c r="W58" s="112">
        <v>3149</v>
      </c>
      <c r="X58" s="112">
        <v>2988</v>
      </c>
      <c r="Y58" s="112">
        <v>3089</v>
      </c>
      <c r="Z58" s="112">
        <v>3103</v>
      </c>
      <c r="AA58" s="112">
        <v>2975</v>
      </c>
      <c r="AB58" s="112">
        <v>2888</v>
      </c>
      <c r="AC58" s="112">
        <v>2732</v>
      </c>
      <c r="AD58" s="112">
        <v>2725</v>
      </c>
      <c r="AE58" s="112">
        <v>2832</v>
      </c>
      <c r="AF58" s="112">
        <v>3793</v>
      </c>
      <c r="AG58" s="112">
        <v>4209</v>
      </c>
      <c r="AH58" s="112">
        <v>4270</v>
      </c>
      <c r="AI58" s="112">
        <v>3931</v>
      </c>
      <c r="AJ58" s="112">
        <v>3482</v>
      </c>
      <c r="AK58" s="112">
        <v>3256</v>
      </c>
      <c r="AL58" s="112">
        <v>3358</v>
      </c>
      <c r="AM58" s="112">
        <v>3441</v>
      </c>
      <c r="AN58" s="112">
        <v>3380</v>
      </c>
      <c r="AO58" s="112">
        <v>3508</v>
      </c>
      <c r="AP58" s="112">
        <v>3544</v>
      </c>
      <c r="AQ58" s="112">
        <v>3345</v>
      </c>
      <c r="AR58" s="112">
        <v>2846</v>
      </c>
      <c r="AS58" s="112">
        <v>2858</v>
      </c>
      <c r="AT58" s="112">
        <v>2798</v>
      </c>
      <c r="AU58" s="112">
        <v>3031</v>
      </c>
      <c r="AV58" s="112">
        <v>3127</v>
      </c>
      <c r="AW58" s="112">
        <v>2945</v>
      </c>
      <c r="AX58" s="112">
        <v>3309</v>
      </c>
      <c r="AY58" s="112">
        <v>3052</v>
      </c>
      <c r="AZ58" s="112">
        <v>3018</v>
      </c>
      <c r="BA58" s="112">
        <v>3009</v>
      </c>
      <c r="BB58" s="112">
        <v>2931</v>
      </c>
      <c r="BC58" s="112">
        <v>2652</v>
      </c>
      <c r="BD58" s="112">
        <v>2484</v>
      </c>
      <c r="BE58" s="112">
        <v>2686</v>
      </c>
      <c r="BF58" s="112">
        <v>2804</v>
      </c>
      <c r="BG58" s="112">
        <v>2874</v>
      </c>
      <c r="BH58" s="112">
        <v>3116</v>
      </c>
      <c r="BI58" s="112">
        <v>3376</v>
      </c>
      <c r="BJ58" s="112">
        <v>3723</v>
      </c>
      <c r="BK58" s="112">
        <v>3517</v>
      </c>
      <c r="BL58" s="112">
        <v>3710</v>
      </c>
      <c r="BM58" s="112">
        <v>3733</v>
      </c>
      <c r="BN58" s="112">
        <v>3909</v>
      </c>
      <c r="BO58" s="112">
        <v>3944</v>
      </c>
      <c r="BP58" s="112">
        <v>3987</v>
      </c>
      <c r="BQ58" s="112">
        <v>3957</v>
      </c>
      <c r="BR58" s="112">
        <v>3896</v>
      </c>
      <c r="BS58" s="112">
        <v>3911</v>
      </c>
      <c r="BT58" s="112">
        <v>3625</v>
      </c>
      <c r="BU58" s="112">
        <v>3422</v>
      </c>
      <c r="BV58" s="112">
        <v>3475</v>
      </c>
      <c r="BW58" s="112">
        <v>3388</v>
      </c>
      <c r="BX58" s="112">
        <v>3347</v>
      </c>
      <c r="BY58" s="112">
        <v>3169</v>
      </c>
      <c r="BZ58" s="112">
        <v>3184</v>
      </c>
      <c r="CA58" s="112">
        <v>3009</v>
      </c>
      <c r="CB58" s="112">
        <v>3050</v>
      </c>
      <c r="CC58" s="112">
        <v>2931</v>
      </c>
      <c r="CD58" s="112">
        <v>2975</v>
      </c>
      <c r="CE58" s="112">
        <v>2973</v>
      </c>
      <c r="CF58" s="112">
        <v>3055</v>
      </c>
      <c r="CG58" s="112">
        <v>3037</v>
      </c>
      <c r="CH58" s="112">
        <v>3452</v>
      </c>
      <c r="CI58" s="112">
        <v>2541</v>
      </c>
      <c r="CJ58" s="112">
        <v>2501</v>
      </c>
      <c r="CK58" s="112">
        <v>2398</v>
      </c>
      <c r="CL58" s="112">
        <v>1993</v>
      </c>
      <c r="CM58" s="112">
        <v>1748</v>
      </c>
      <c r="CN58" s="112">
        <v>1615</v>
      </c>
      <c r="CO58" s="112">
        <v>1586</v>
      </c>
      <c r="CP58" s="112">
        <v>1461</v>
      </c>
      <c r="CQ58" s="112">
        <v>1353</v>
      </c>
      <c r="CR58" s="112">
        <v>1270</v>
      </c>
      <c r="CS58" s="112">
        <v>1019</v>
      </c>
      <c r="CT58" s="112">
        <v>912</v>
      </c>
      <c r="CU58" s="112">
        <v>812</v>
      </c>
      <c r="CV58" s="112">
        <v>659</v>
      </c>
      <c r="CW58" s="112">
        <v>525</v>
      </c>
      <c r="CX58" s="112">
        <v>466</v>
      </c>
      <c r="CY58" s="112">
        <v>1404</v>
      </c>
      <c r="CZ58" s="113">
        <v>2296</v>
      </c>
      <c r="DA58" s="113">
        <v>2358</v>
      </c>
      <c r="DB58" s="113">
        <v>2520</v>
      </c>
      <c r="DC58" s="113">
        <v>2607</v>
      </c>
      <c r="DD58" s="113">
        <v>2654</v>
      </c>
      <c r="DE58" s="113">
        <v>2779</v>
      </c>
      <c r="DF58" s="113">
        <v>2836</v>
      </c>
      <c r="DG58" s="113">
        <v>2883</v>
      </c>
      <c r="DH58" s="113">
        <v>2900</v>
      </c>
      <c r="DI58" s="113">
        <v>3077</v>
      </c>
      <c r="DJ58" s="113">
        <v>3086</v>
      </c>
      <c r="DK58" s="113">
        <v>2849</v>
      </c>
      <c r="DL58" s="113">
        <v>3037</v>
      </c>
      <c r="DM58" s="113">
        <v>2844</v>
      </c>
      <c r="DN58" s="113">
        <v>2904</v>
      </c>
      <c r="DO58" s="113">
        <v>2758</v>
      </c>
      <c r="DP58" s="113">
        <v>2633</v>
      </c>
      <c r="DQ58" s="113">
        <v>2612</v>
      </c>
      <c r="DR58" s="113">
        <v>2620</v>
      </c>
      <c r="DS58" s="113">
        <v>3755</v>
      </c>
      <c r="DT58" s="113">
        <v>4042</v>
      </c>
      <c r="DU58" s="113">
        <v>3974</v>
      </c>
      <c r="DV58" s="113">
        <v>3521</v>
      </c>
      <c r="DW58" s="113">
        <v>3266</v>
      </c>
      <c r="DX58" s="113">
        <v>3115</v>
      </c>
      <c r="DY58" s="113">
        <v>3092</v>
      </c>
      <c r="DZ58" s="113">
        <v>3160</v>
      </c>
      <c r="EA58" s="113">
        <v>3413</v>
      </c>
      <c r="EB58" s="113">
        <v>3647</v>
      </c>
      <c r="EC58" s="113">
        <v>3558</v>
      </c>
      <c r="ED58" s="113">
        <v>3232</v>
      </c>
      <c r="EE58" s="113">
        <v>3193</v>
      </c>
      <c r="EF58" s="113">
        <v>3140</v>
      </c>
      <c r="EG58" s="113">
        <v>3037</v>
      </c>
      <c r="EH58" s="113">
        <v>3376</v>
      </c>
      <c r="EI58" s="113">
        <v>3247</v>
      </c>
      <c r="EJ58" s="113">
        <v>3060</v>
      </c>
      <c r="EK58" s="113">
        <v>3152</v>
      </c>
      <c r="EL58" s="113">
        <v>3116</v>
      </c>
      <c r="EM58" s="113">
        <v>3169</v>
      </c>
      <c r="EN58" s="113">
        <v>3199</v>
      </c>
      <c r="EO58" s="113">
        <v>2985</v>
      </c>
      <c r="EP58" s="113">
        <v>2838</v>
      </c>
      <c r="EQ58" s="113">
        <v>2802</v>
      </c>
      <c r="ER58" s="113">
        <v>2864</v>
      </c>
      <c r="ES58" s="113">
        <v>2878</v>
      </c>
      <c r="ET58" s="113">
        <v>2966</v>
      </c>
      <c r="EU58" s="113">
        <v>3358</v>
      </c>
      <c r="EV58" s="113">
        <v>3510</v>
      </c>
      <c r="EW58" s="113">
        <v>3834</v>
      </c>
      <c r="EX58" s="113">
        <v>3651</v>
      </c>
      <c r="EY58" s="113">
        <v>3834</v>
      </c>
      <c r="EZ58" s="113">
        <v>4009</v>
      </c>
      <c r="FA58" s="113">
        <v>3957</v>
      </c>
      <c r="FB58" s="113">
        <v>4002</v>
      </c>
      <c r="FC58" s="113">
        <v>4115</v>
      </c>
      <c r="FD58" s="113">
        <v>4177</v>
      </c>
      <c r="FE58" s="113">
        <v>4003</v>
      </c>
      <c r="FF58" s="113">
        <v>3901</v>
      </c>
      <c r="FG58" s="113">
        <v>3798</v>
      </c>
      <c r="FH58" s="113">
        <v>3608</v>
      </c>
      <c r="FI58" s="113">
        <v>3808</v>
      </c>
      <c r="FJ58" s="113">
        <v>3737</v>
      </c>
      <c r="FK58" s="113">
        <v>3488</v>
      </c>
      <c r="FL58" s="113">
        <v>3403</v>
      </c>
      <c r="FM58" s="113">
        <v>3262</v>
      </c>
      <c r="FN58" s="113">
        <v>3198</v>
      </c>
      <c r="FO58" s="113">
        <v>3249</v>
      </c>
      <c r="FP58" s="113">
        <v>3054</v>
      </c>
      <c r="FQ58" s="113">
        <v>3140</v>
      </c>
      <c r="FR58" s="113">
        <v>3204</v>
      </c>
      <c r="FS58" s="113">
        <v>3254</v>
      </c>
      <c r="FT58" s="113">
        <v>3337</v>
      </c>
      <c r="FU58" s="113">
        <v>3582</v>
      </c>
      <c r="FV58" s="113">
        <v>2709</v>
      </c>
      <c r="FW58" s="113">
        <v>2660</v>
      </c>
      <c r="FX58" s="113">
        <v>2555</v>
      </c>
      <c r="FY58" s="113">
        <v>2268</v>
      </c>
      <c r="FZ58" s="113">
        <v>2058</v>
      </c>
      <c r="GA58" s="113">
        <v>1873</v>
      </c>
      <c r="GB58" s="113">
        <v>1843</v>
      </c>
      <c r="GC58" s="113">
        <v>1836</v>
      </c>
      <c r="GD58" s="113">
        <v>1741</v>
      </c>
      <c r="GE58" s="113">
        <v>1656</v>
      </c>
      <c r="GF58" s="113">
        <v>1386</v>
      </c>
      <c r="GG58" s="113">
        <v>1339</v>
      </c>
      <c r="GH58" s="113">
        <v>1107</v>
      </c>
      <c r="GI58" s="113">
        <v>964</v>
      </c>
      <c r="GJ58" s="113">
        <v>848</v>
      </c>
      <c r="GK58" s="113">
        <v>814</v>
      </c>
      <c r="GL58" s="114">
        <v>2716</v>
      </c>
    </row>
    <row r="59" spans="1:194" s="2" customFormat="1" x14ac:dyDescent="0.3">
      <c r="A59" s="115" t="s">
        <v>276</v>
      </c>
      <c r="B59" s="267" t="s">
        <v>545</v>
      </c>
      <c r="C59" s="48" t="str">
        <f t="shared" si="25"/>
        <v xml:space="preserve">England – CCGs - Coventry and Warwickshire </v>
      </c>
      <c r="D59" s="69">
        <f t="shared" si="26"/>
        <v>379115</v>
      </c>
      <c r="E59" s="69">
        <f t="shared" si="26"/>
        <v>384098</v>
      </c>
      <c r="F59" s="70">
        <f t="shared" si="27"/>
        <v>963173</v>
      </c>
      <c r="G59" s="70">
        <f t="shared" si="28"/>
        <v>481624</v>
      </c>
      <c r="H59" s="71">
        <f t="shared" si="29"/>
        <v>481549</v>
      </c>
      <c r="I59" s="71">
        <f t="shared" si="30"/>
        <v>379115</v>
      </c>
      <c r="J59" s="71">
        <f t="shared" si="31"/>
        <v>384098</v>
      </c>
      <c r="K59" s="68">
        <f t="shared" si="32"/>
        <v>102509</v>
      </c>
      <c r="L59" s="69">
        <f t="shared" si="33"/>
        <v>97451</v>
      </c>
      <c r="M59" s="112">
        <v>5158</v>
      </c>
      <c r="N59" s="112">
        <v>5523</v>
      </c>
      <c r="O59" s="112">
        <v>5547</v>
      </c>
      <c r="P59" s="112">
        <v>5685</v>
      </c>
      <c r="Q59" s="112">
        <v>5893</v>
      </c>
      <c r="R59" s="112">
        <v>5842</v>
      </c>
      <c r="S59" s="112">
        <v>5874</v>
      </c>
      <c r="T59" s="112">
        <v>5983</v>
      </c>
      <c r="U59" s="112">
        <v>6247</v>
      </c>
      <c r="V59" s="112">
        <v>6134</v>
      </c>
      <c r="W59" s="112">
        <v>5998</v>
      </c>
      <c r="X59" s="112">
        <v>5896</v>
      </c>
      <c r="Y59" s="112">
        <v>5865</v>
      </c>
      <c r="Z59" s="112">
        <v>5737</v>
      </c>
      <c r="AA59" s="112">
        <v>5552</v>
      </c>
      <c r="AB59" s="112">
        <v>5206</v>
      </c>
      <c r="AC59" s="112">
        <v>5223</v>
      </c>
      <c r="AD59" s="112">
        <v>5146</v>
      </c>
      <c r="AE59" s="112">
        <v>5487</v>
      </c>
      <c r="AF59" s="112">
        <v>7232</v>
      </c>
      <c r="AG59" s="112">
        <v>8070</v>
      </c>
      <c r="AH59" s="112">
        <v>8304</v>
      </c>
      <c r="AI59" s="112">
        <v>7946</v>
      </c>
      <c r="AJ59" s="112">
        <v>7911</v>
      </c>
      <c r="AK59" s="112">
        <v>7986</v>
      </c>
      <c r="AL59" s="112">
        <v>7961</v>
      </c>
      <c r="AM59" s="112">
        <v>7846</v>
      </c>
      <c r="AN59" s="112">
        <v>7740</v>
      </c>
      <c r="AO59" s="112">
        <v>7963</v>
      </c>
      <c r="AP59" s="112">
        <v>8192</v>
      </c>
      <c r="AQ59" s="112">
        <v>7929</v>
      </c>
      <c r="AR59" s="112">
        <v>7388</v>
      </c>
      <c r="AS59" s="112">
        <v>6809</v>
      </c>
      <c r="AT59" s="112">
        <v>6473</v>
      </c>
      <c r="AU59" s="112">
        <v>6612</v>
      </c>
      <c r="AV59" s="112">
        <v>6427</v>
      </c>
      <c r="AW59" s="112">
        <v>6021</v>
      </c>
      <c r="AX59" s="112">
        <v>6018</v>
      </c>
      <c r="AY59" s="112">
        <v>5904</v>
      </c>
      <c r="AZ59" s="112">
        <v>6002</v>
      </c>
      <c r="BA59" s="112">
        <v>5817</v>
      </c>
      <c r="BB59" s="112">
        <v>5641</v>
      </c>
      <c r="BC59" s="112">
        <v>5348</v>
      </c>
      <c r="BD59" s="112">
        <v>5249</v>
      </c>
      <c r="BE59" s="112">
        <v>5360</v>
      </c>
      <c r="BF59" s="112">
        <v>5493</v>
      </c>
      <c r="BG59" s="112">
        <v>5673</v>
      </c>
      <c r="BH59" s="112">
        <v>5799</v>
      </c>
      <c r="BI59" s="112">
        <v>6063</v>
      </c>
      <c r="BJ59" s="112">
        <v>6139</v>
      </c>
      <c r="BK59" s="112">
        <v>6009</v>
      </c>
      <c r="BL59" s="112">
        <v>6205</v>
      </c>
      <c r="BM59" s="112">
        <v>6153</v>
      </c>
      <c r="BN59" s="112">
        <v>6096</v>
      </c>
      <c r="BO59" s="112">
        <v>6192</v>
      </c>
      <c r="BP59" s="112">
        <v>6037</v>
      </c>
      <c r="BQ59" s="112">
        <v>6096</v>
      </c>
      <c r="BR59" s="112">
        <v>6082</v>
      </c>
      <c r="BS59" s="112">
        <v>5835</v>
      </c>
      <c r="BT59" s="112">
        <v>5617</v>
      </c>
      <c r="BU59" s="112">
        <v>5401</v>
      </c>
      <c r="BV59" s="112">
        <v>5316</v>
      </c>
      <c r="BW59" s="112">
        <v>4985</v>
      </c>
      <c r="BX59" s="112">
        <v>4738</v>
      </c>
      <c r="BY59" s="112">
        <v>4549</v>
      </c>
      <c r="BZ59" s="112">
        <v>4389</v>
      </c>
      <c r="CA59" s="112">
        <v>4438</v>
      </c>
      <c r="CB59" s="112">
        <v>4366</v>
      </c>
      <c r="CC59" s="112">
        <v>4079</v>
      </c>
      <c r="CD59" s="112">
        <v>4165</v>
      </c>
      <c r="CE59" s="112">
        <v>4263</v>
      </c>
      <c r="CF59" s="112">
        <v>4299</v>
      </c>
      <c r="CG59" s="112">
        <v>4454</v>
      </c>
      <c r="CH59" s="112">
        <v>4724</v>
      </c>
      <c r="CI59" s="112">
        <v>3940</v>
      </c>
      <c r="CJ59" s="112">
        <v>3943</v>
      </c>
      <c r="CK59" s="112">
        <v>3694</v>
      </c>
      <c r="CL59" s="112">
        <v>3407</v>
      </c>
      <c r="CM59" s="112">
        <v>2832</v>
      </c>
      <c r="CN59" s="112">
        <v>2465</v>
      </c>
      <c r="CO59" s="112">
        <v>2429</v>
      </c>
      <c r="CP59" s="112">
        <v>2439</v>
      </c>
      <c r="CQ59" s="112">
        <v>2290</v>
      </c>
      <c r="CR59" s="112">
        <v>2049</v>
      </c>
      <c r="CS59" s="112">
        <v>1796</v>
      </c>
      <c r="CT59" s="112">
        <v>1510</v>
      </c>
      <c r="CU59" s="112">
        <v>1276</v>
      </c>
      <c r="CV59" s="112">
        <v>1150</v>
      </c>
      <c r="CW59" s="112">
        <v>1010</v>
      </c>
      <c r="CX59" s="112">
        <v>855</v>
      </c>
      <c r="CY59" s="112">
        <v>2739</v>
      </c>
      <c r="CZ59" s="113">
        <v>4873</v>
      </c>
      <c r="DA59" s="113">
        <v>5101</v>
      </c>
      <c r="DB59" s="113">
        <v>5370</v>
      </c>
      <c r="DC59" s="113">
        <v>5483</v>
      </c>
      <c r="DD59" s="113">
        <v>5551</v>
      </c>
      <c r="DE59" s="113">
        <v>5553</v>
      </c>
      <c r="DF59" s="113">
        <v>5535</v>
      </c>
      <c r="DG59" s="113">
        <v>5843</v>
      </c>
      <c r="DH59" s="113">
        <v>5887</v>
      </c>
      <c r="DI59" s="113">
        <v>5818</v>
      </c>
      <c r="DJ59" s="113">
        <v>5622</v>
      </c>
      <c r="DK59" s="113">
        <v>5572</v>
      </c>
      <c r="DL59" s="113">
        <v>5529</v>
      </c>
      <c r="DM59" s="113">
        <v>5455</v>
      </c>
      <c r="DN59" s="113">
        <v>5235</v>
      </c>
      <c r="DO59" s="113">
        <v>5120</v>
      </c>
      <c r="DP59" s="113">
        <v>5054</v>
      </c>
      <c r="DQ59" s="113">
        <v>4850</v>
      </c>
      <c r="DR59" s="113">
        <v>5164</v>
      </c>
      <c r="DS59" s="113">
        <v>6408</v>
      </c>
      <c r="DT59" s="113">
        <v>6878</v>
      </c>
      <c r="DU59" s="113">
        <v>6938</v>
      </c>
      <c r="DV59" s="113">
        <v>7038</v>
      </c>
      <c r="DW59" s="113">
        <v>7310</v>
      </c>
      <c r="DX59" s="113">
        <v>7435</v>
      </c>
      <c r="DY59" s="113">
        <v>7231</v>
      </c>
      <c r="DZ59" s="113">
        <v>7342</v>
      </c>
      <c r="EA59" s="113">
        <v>7072</v>
      </c>
      <c r="EB59" s="113">
        <v>7389</v>
      </c>
      <c r="EC59" s="113">
        <v>7475</v>
      </c>
      <c r="ED59" s="113">
        <v>7312</v>
      </c>
      <c r="EE59" s="113">
        <v>6902</v>
      </c>
      <c r="EF59" s="113">
        <v>6537</v>
      </c>
      <c r="EG59" s="113">
        <v>6397</v>
      </c>
      <c r="EH59" s="113">
        <v>6377</v>
      </c>
      <c r="EI59" s="113">
        <v>6184</v>
      </c>
      <c r="EJ59" s="113">
        <v>6098</v>
      </c>
      <c r="EK59" s="113">
        <v>6057</v>
      </c>
      <c r="EL59" s="113">
        <v>5977</v>
      </c>
      <c r="EM59" s="113">
        <v>5836</v>
      </c>
      <c r="EN59" s="113">
        <v>6160</v>
      </c>
      <c r="EO59" s="113">
        <v>5643</v>
      </c>
      <c r="EP59" s="113">
        <v>5339</v>
      </c>
      <c r="EQ59" s="113">
        <v>5189</v>
      </c>
      <c r="ER59" s="113">
        <v>5432</v>
      </c>
      <c r="ES59" s="113">
        <v>5414</v>
      </c>
      <c r="ET59" s="113">
        <v>5798</v>
      </c>
      <c r="EU59" s="113">
        <v>5925</v>
      </c>
      <c r="EV59" s="113">
        <v>6079</v>
      </c>
      <c r="EW59" s="113">
        <v>6327</v>
      </c>
      <c r="EX59" s="113">
        <v>6159</v>
      </c>
      <c r="EY59" s="113">
        <v>6320</v>
      </c>
      <c r="EZ59" s="113">
        <v>6276</v>
      </c>
      <c r="FA59" s="113">
        <v>6257</v>
      </c>
      <c r="FB59" s="113">
        <v>6459</v>
      </c>
      <c r="FC59" s="113">
        <v>6332</v>
      </c>
      <c r="FD59" s="113">
        <v>6148</v>
      </c>
      <c r="FE59" s="113">
        <v>5999</v>
      </c>
      <c r="FF59" s="113">
        <v>5816</v>
      </c>
      <c r="FG59" s="113">
        <v>5879</v>
      </c>
      <c r="FH59" s="113">
        <v>5235</v>
      </c>
      <c r="FI59" s="113">
        <v>5190</v>
      </c>
      <c r="FJ59" s="113">
        <v>4977</v>
      </c>
      <c r="FK59" s="113">
        <v>5045</v>
      </c>
      <c r="FL59" s="113">
        <v>4646</v>
      </c>
      <c r="FM59" s="113">
        <v>4573</v>
      </c>
      <c r="FN59" s="113">
        <v>4533</v>
      </c>
      <c r="FO59" s="113">
        <v>4470</v>
      </c>
      <c r="FP59" s="113">
        <v>4509</v>
      </c>
      <c r="FQ59" s="113">
        <v>4444</v>
      </c>
      <c r="FR59" s="113">
        <v>4578</v>
      </c>
      <c r="FS59" s="113">
        <v>4746</v>
      </c>
      <c r="FT59" s="113">
        <v>4860</v>
      </c>
      <c r="FU59" s="113">
        <v>5174</v>
      </c>
      <c r="FV59" s="113">
        <v>4189</v>
      </c>
      <c r="FW59" s="113">
        <v>4255</v>
      </c>
      <c r="FX59" s="113">
        <v>4335</v>
      </c>
      <c r="FY59" s="113">
        <v>3876</v>
      </c>
      <c r="FZ59" s="113">
        <v>3204</v>
      </c>
      <c r="GA59" s="113">
        <v>2982</v>
      </c>
      <c r="GB59" s="113">
        <v>2963</v>
      </c>
      <c r="GC59" s="113">
        <v>2853</v>
      </c>
      <c r="GD59" s="113">
        <v>2746</v>
      </c>
      <c r="GE59" s="113">
        <v>2590</v>
      </c>
      <c r="GF59" s="113">
        <v>2414</v>
      </c>
      <c r="GG59" s="113">
        <v>2105</v>
      </c>
      <c r="GH59" s="113">
        <v>1836</v>
      </c>
      <c r="GI59" s="113">
        <v>1644</v>
      </c>
      <c r="GJ59" s="113">
        <v>1534</v>
      </c>
      <c r="GK59" s="113">
        <v>1424</v>
      </c>
      <c r="GL59" s="114">
        <v>5860</v>
      </c>
    </row>
    <row r="60" spans="1:194" s="2" customFormat="1" x14ac:dyDescent="0.3">
      <c r="A60" s="115" t="s">
        <v>276</v>
      </c>
      <c r="B60" s="267" t="s">
        <v>546</v>
      </c>
      <c r="C60" s="48" t="str">
        <f t="shared" si="25"/>
        <v xml:space="preserve">England – CCGs - Derby and Derbyshire </v>
      </c>
      <c r="D60" s="69">
        <f t="shared" si="26"/>
        <v>401434</v>
      </c>
      <c r="E60" s="69">
        <f t="shared" si="26"/>
        <v>421207</v>
      </c>
      <c r="F60" s="70">
        <f t="shared" si="27"/>
        <v>1030393</v>
      </c>
      <c r="G60" s="70">
        <f t="shared" si="28"/>
        <v>507654</v>
      </c>
      <c r="H60" s="71">
        <f t="shared" si="29"/>
        <v>522739</v>
      </c>
      <c r="I60" s="71">
        <f t="shared" si="30"/>
        <v>401434</v>
      </c>
      <c r="J60" s="71">
        <f t="shared" si="31"/>
        <v>421207</v>
      </c>
      <c r="K60" s="68">
        <f t="shared" si="32"/>
        <v>106220</v>
      </c>
      <c r="L60" s="69">
        <f t="shared" si="33"/>
        <v>101532</v>
      </c>
      <c r="M60" s="112">
        <v>5000</v>
      </c>
      <c r="N60" s="112">
        <v>5289</v>
      </c>
      <c r="O60" s="112">
        <v>5458</v>
      </c>
      <c r="P60" s="112">
        <v>5679</v>
      </c>
      <c r="Q60" s="112">
        <v>5796</v>
      </c>
      <c r="R60" s="112">
        <v>6028</v>
      </c>
      <c r="S60" s="112">
        <v>5915</v>
      </c>
      <c r="T60" s="112">
        <v>6178</v>
      </c>
      <c r="U60" s="112">
        <v>6273</v>
      </c>
      <c r="V60" s="112">
        <v>6210</v>
      </c>
      <c r="W60" s="112">
        <v>6363</v>
      </c>
      <c r="X60" s="112">
        <v>6204</v>
      </c>
      <c r="Y60" s="112">
        <v>6308</v>
      </c>
      <c r="Z60" s="112">
        <v>6119</v>
      </c>
      <c r="AA60" s="112">
        <v>6024</v>
      </c>
      <c r="AB60" s="112">
        <v>5848</v>
      </c>
      <c r="AC60" s="112">
        <v>5863</v>
      </c>
      <c r="AD60" s="112">
        <v>5665</v>
      </c>
      <c r="AE60" s="112">
        <v>5496</v>
      </c>
      <c r="AF60" s="112">
        <v>5242</v>
      </c>
      <c r="AG60" s="112">
        <v>5348</v>
      </c>
      <c r="AH60" s="112">
        <v>5742</v>
      </c>
      <c r="AI60" s="112">
        <v>5865</v>
      </c>
      <c r="AJ60" s="112">
        <v>6065</v>
      </c>
      <c r="AK60" s="112">
        <v>6295</v>
      </c>
      <c r="AL60" s="112">
        <v>6276</v>
      </c>
      <c r="AM60" s="112">
        <v>6266</v>
      </c>
      <c r="AN60" s="112">
        <v>6456</v>
      </c>
      <c r="AO60" s="112">
        <v>6518</v>
      </c>
      <c r="AP60" s="112">
        <v>6783</v>
      </c>
      <c r="AQ60" s="112">
        <v>6468</v>
      </c>
      <c r="AR60" s="112">
        <v>6510</v>
      </c>
      <c r="AS60" s="112">
        <v>6136</v>
      </c>
      <c r="AT60" s="112">
        <v>6227</v>
      </c>
      <c r="AU60" s="112">
        <v>6063</v>
      </c>
      <c r="AV60" s="112">
        <v>5913</v>
      </c>
      <c r="AW60" s="112">
        <v>5973</v>
      </c>
      <c r="AX60" s="112">
        <v>5992</v>
      </c>
      <c r="AY60" s="112">
        <v>5967</v>
      </c>
      <c r="AZ60" s="112">
        <v>6151</v>
      </c>
      <c r="BA60" s="112">
        <v>6021</v>
      </c>
      <c r="BB60" s="112">
        <v>5779</v>
      </c>
      <c r="BC60" s="112">
        <v>5373</v>
      </c>
      <c r="BD60" s="112">
        <v>5347</v>
      </c>
      <c r="BE60" s="112">
        <v>5728</v>
      </c>
      <c r="BF60" s="112">
        <v>6197</v>
      </c>
      <c r="BG60" s="112">
        <v>6332</v>
      </c>
      <c r="BH60" s="112">
        <v>6539</v>
      </c>
      <c r="BI60" s="112">
        <v>7281</v>
      </c>
      <c r="BJ60" s="112">
        <v>7614</v>
      </c>
      <c r="BK60" s="112">
        <v>7129</v>
      </c>
      <c r="BL60" s="112">
        <v>7689</v>
      </c>
      <c r="BM60" s="112">
        <v>7876</v>
      </c>
      <c r="BN60" s="112">
        <v>7962</v>
      </c>
      <c r="BO60" s="112">
        <v>7805</v>
      </c>
      <c r="BP60" s="112">
        <v>7820</v>
      </c>
      <c r="BQ60" s="112">
        <v>7561</v>
      </c>
      <c r="BR60" s="112">
        <v>7515</v>
      </c>
      <c r="BS60" s="112">
        <v>7250</v>
      </c>
      <c r="BT60" s="112">
        <v>7022</v>
      </c>
      <c r="BU60" s="112">
        <v>6638</v>
      </c>
      <c r="BV60" s="112">
        <v>6490</v>
      </c>
      <c r="BW60" s="112">
        <v>6435</v>
      </c>
      <c r="BX60" s="112">
        <v>6097</v>
      </c>
      <c r="BY60" s="112">
        <v>6031</v>
      </c>
      <c r="BZ60" s="112">
        <v>5536</v>
      </c>
      <c r="CA60" s="112">
        <v>5606</v>
      </c>
      <c r="CB60" s="112">
        <v>5692</v>
      </c>
      <c r="CC60" s="112">
        <v>5368</v>
      </c>
      <c r="CD60" s="112">
        <v>5551</v>
      </c>
      <c r="CE60" s="112">
        <v>5573</v>
      </c>
      <c r="CF60" s="112">
        <v>5517</v>
      </c>
      <c r="CG60" s="112">
        <v>5774</v>
      </c>
      <c r="CH60" s="112">
        <v>6363</v>
      </c>
      <c r="CI60" s="112">
        <v>4784</v>
      </c>
      <c r="CJ60" s="112">
        <v>4747</v>
      </c>
      <c r="CK60" s="112">
        <v>4597</v>
      </c>
      <c r="CL60" s="112">
        <v>4054</v>
      </c>
      <c r="CM60" s="112">
        <v>3439</v>
      </c>
      <c r="CN60" s="112">
        <v>3003</v>
      </c>
      <c r="CO60" s="112">
        <v>2938</v>
      </c>
      <c r="CP60" s="112">
        <v>2913</v>
      </c>
      <c r="CQ60" s="112">
        <v>2672</v>
      </c>
      <c r="CR60" s="112">
        <v>2208</v>
      </c>
      <c r="CS60" s="112">
        <v>1998</v>
      </c>
      <c r="CT60" s="112">
        <v>1755</v>
      </c>
      <c r="CU60" s="112">
        <v>1575</v>
      </c>
      <c r="CV60" s="112">
        <v>1325</v>
      </c>
      <c r="CW60" s="112">
        <v>1188</v>
      </c>
      <c r="CX60" s="112">
        <v>989</v>
      </c>
      <c r="CY60" s="112">
        <v>2986</v>
      </c>
      <c r="CZ60" s="113">
        <v>4734</v>
      </c>
      <c r="DA60" s="113">
        <v>5124</v>
      </c>
      <c r="DB60" s="113">
        <v>5241</v>
      </c>
      <c r="DC60" s="113">
        <v>5438</v>
      </c>
      <c r="DD60" s="113">
        <v>5652</v>
      </c>
      <c r="DE60" s="113">
        <v>5455</v>
      </c>
      <c r="DF60" s="113">
        <v>5794</v>
      </c>
      <c r="DG60" s="113">
        <v>5923</v>
      </c>
      <c r="DH60" s="113">
        <v>6204</v>
      </c>
      <c r="DI60" s="113">
        <v>6130</v>
      </c>
      <c r="DJ60" s="113">
        <v>6027</v>
      </c>
      <c r="DK60" s="113">
        <v>5785</v>
      </c>
      <c r="DL60" s="113">
        <v>6131</v>
      </c>
      <c r="DM60" s="113">
        <v>5732</v>
      </c>
      <c r="DN60" s="113">
        <v>5764</v>
      </c>
      <c r="DO60" s="113">
        <v>5578</v>
      </c>
      <c r="DP60" s="113">
        <v>5505</v>
      </c>
      <c r="DQ60" s="113">
        <v>5315</v>
      </c>
      <c r="DR60" s="113">
        <v>5111</v>
      </c>
      <c r="DS60" s="113">
        <v>4602</v>
      </c>
      <c r="DT60" s="113">
        <v>4754</v>
      </c>
      <c r="DU60" s="113">
        <v>5214</v>
      </c>
      <c r="DV60" s="113">
        <v>5283</v>
      </c>
      <c r="DW60" s="113">
        <v>5946</v>
      </c>
      <c r="DX60" s="113">
        <v>5855</v>
      </c>
      <c r="DY60" s="113">
        <v>6020</v>
      </c>
      <c r="DZ60" s="113">
        <v>6344</v>
      </c>
      <c r="EA60" s="113">
        <v>6279</v>
      </c>
      <c r="EB60" s="113">
        <v>6536</v>
      </c>
      <c r="EC60" s="113">
        <v>6618</v>
      </c>
      <c r="ED60" s="113">
        <v>6591</v>
      </c>
      <c r="EE60" s="113">
        <v>6577</v>
      </c>
      <c r="EF60" s="113">
        <v>6515</v>
      </c>
      <c r="EG60" s="113">
        <v>6478</v>
      </c>
      <c r="EH60" s="113">
        <v>6465</v>
      </c>
      <c r="EI60" s="113">
        <v>6555</v>
      </c>
      <c r="EJ60" s="113">
        <v>6149</v>
      </c>
      <c r="EK60" s="113">
        <v>6298</v>
      </c>
      <c r="EL60" s="113">
        <v>6204</v>
      </c>
      <c r="EM60" s="113">
        <v>6399</v>
      </c>
      <c r="EN60" s="113">
        <v>6440</v>
      </c>
      <c r="EO60" s="113">
        <v>6301</v>
      </c>
      <c r="EP60" s="113">
        <v>5741</v>
      </c>
      <c r="EQ60" s="113">
        <v>5692</v>
      </c>
      <c r="ER60" s="113">
        <v>6029</v>
      </c>
      <c r="ES60" s="113">
        <v>6148</v>
      </c>
      <c r="ET60" s="113">
        <v>6407</v>
      </c>
      <c r="EU60" s="113">
        <v>6928</v>
      </c>
      <c r="EV60" s="113">
        <v>7295</v>
      </c>
      <c r="EW60" s="113">
        <v>7735</v>
      </c>
      <c r="EX60" s="113">
        <v>7667</v>
      </c>
      <c r="EY60" s="113">
        <v>7935</v>
      </c>
      <c r="EZ60" s="113">
        <v>7764</v>
      </c>
      <c r="FA60" s="113">
        <v>8008</v>
      </c>
      <c r="FB60" s="113">
        <v>8098</v>
      </c>
      <c r="FC60" s="113">
        <v>7988</v>
      </c>
      <c r="FD60" s="113">
        <v>7884</v>
      </c>
      <c r="FE60" s="113">
        <v>7555</v>
      </c>
      <c r="FF60" s="113">
        <v>7327</v>
      </c>
      <c r="FG60" s="113">
        <v>6908</v>
      </c>
      <c r="FH60" s="113">
        <v>6687</v>
      </c>
      <c r="FI60" s="113">
        <v>6641</v>
      </c>
      <c r="FJ60" s="113">
        <v>6472</v>
      </c>
      <c r="FK60" s="113">
        <v>6169</v>
      </c>
      <c r="FL60" s="113">
        <v>6052</v>
      </c>
      <c r="FM60" s="113">
        <v>5728</v>
      </c>
      <c r="FN60" s="113">
        <v>6045</v>
      </c>
      <c r="FO60" s="113">
        <v>5674</v>
      </c>
      <c r="FP60" s="113">
        <v>5690</v>
      </c>
      <c r="FQ60" s="113">
        <v>5575</v>
      </c>
      <c r="FR60" s="113">
        <v>5747</v>
      </c>
      <c r="FS60" s="113">
        <v>5971</v>
      </c>
      <c r="FT60" s="113">
        <v>6467</v>
      </c>
      <c r="FU60" s="113">
        <v>6787</v>
      </c>
      <c r="FV60" s="113">
        <v>5195</v>
      </c>
      <c r="FW60" s="113">
        <v>5013</v>
      </c>
      <c r="FX60" s="113">
        <v>5280</v>
      </c>
      <c r="FY60" s="113">
        <v>4595</v>
      </c>
      <c r="FZ60" s="113">
        <v>3980</v>
      </c>
      <c r="GA60" s="113">
        <v>3462</v>
      </c>
      <c r="GB60" s="113">
        <v>3527</v>
      </c>
      <c r="GC60" s="113">
        <v>3414</v>
      </c>
      <c r="GD60" s="113">
        <v>3291</v>
      </c>
      <c r="GE60" s="113">
        <v>3012</v>
      </c>
      <c r="GF60" s="113">
        <v>2756</v>
      </c>
      <c r="GG60" s="113">
        <v>2628</v>
      </c>
      <c r="GH60" s="113">
        <v>2261</v>
      </c>
      <c r="GI60" s="113">
        <v>2121</v>
      </c>
      <c r="GJ60" s="113">
        <v>1863</v>
      </c>
      <c r="GK60" s="113">
        <v>1648</v>
      </c>
      <c r="GL60" s="114">
        <v>6813</v>
      </c>
    </row>
    <row r="61" spans="1:194" s="2" customFormat="1" x14ac:dyDescent="0.3">
      <c r="A61" s="115" t="s">
        <v>276</v>
      </c>
      <c r="B61" s="267" t="s">
        <v>547</v>
      </c>
      <c r="C61" s="48" t="str">
        <f t="shared" si="25"/>
        <v xml:space="preserve">England – CCGs - Devon </v>
      </c>
      <c r="D61" s="69">
        <f t="shared" si="26"/>
        <v>476232</v>
      </c>
      <c r="E61" s="69">
        <f t="shared" si="26"/>
        <v>506690</v>
      </c>
      <c r="F61" s="70">
        <f t="shared" si="27"/>
        <v>1209773</v>
      </c>
      <c r="G61" s="70">
        <f t="shared" si="28"/>
        <v>592841</v>
      </c>
      <c r="H61" s="71">
        <f t="shared" si="29"/>
        <v>616932</v>
      </c>
      <c r="I61" s="71">
        <f t="shared" si="30"/>
        <v>476232</v>
      </c>
      <c r="J61" s="71">
        <f t="shared" si="31"/>
        <v>506690</v>
      </c>
      <c r="K61" s="68">
        <f t="shared" si="32"/>
        <v>116609</v>
      </c>
      <c r="L61" s="69">
        <f t="shared" si="33"/>
        <v>110242</v>
      </c>
      <c r="M61" s="112">
        <v>5257</v>
      </c>
      <c r="N61" s="112">
        <v>5633</v>
      </c>
      <c r="O61" s="112">
        <v>5833</v>
      </c>
      <c r="P61" s="112">
        <v>6005</v>
      </c>
      <c r="Q61" s="112">
        <v>6430</v>
      </c>
      <c r="R61" s="112">
        <v>6455</v>
      </c>
      <c r="S61" s="112">
        <v>6707</v>
      </c>
      <c r="T61" s="112">
        <v>6910</v>
      </c>
      <c r="U61" s="112">
        <v>7224</v>
      </c>
      <c r="V61" s="112">
        <v>7118</v>
      </c>
      <c r="W61" s="112">
        <v>6981</v>
      </c>
      <c r="X61" s="112">
        <v>6778</v>
      </c>
      <c r="Y61" s="112">
        <v>6966</v>
      </c>
      <c r="Z61" s="112">
        <v>6863</v>
      </c>
      <c r="AA61" s="112">
        <v>6568</v>
      </c>
      <c r="AB61" s="112">
        <v>6414</v>
      </c>
      <c r="AC61" s="112">
        <v>6244</v>
      </c>
      <c r="AD61" s="112">
        <v>6223</v>
      </c>
      <c r="AE61" s="112">
        <v>6273</v>
      </c>
      <c r="AF61" s="112">
        <v>7486</v>
      </c>
      <c r="AG61" s="112">
        <v>7824</v>
      </c>
      <c r="AH61" s="112">
        <v>8052</v>
      </c>
      <c r="AI61" s="112">
        <v>7548</v>
      </c>
      <c r="AJ61" s="112">
        <v>7423</v>
      </c>
      <c r="AK61" s="112">
        <v>7270</v>
      </c>
      <c r="AL61" s="112">
        <v>6622</v>
      </c>
      <c r="AM61" s="112">
        <v>6865</v>
      </c>
      <c r="AN61" s="112">
        <v>6998</v>
      </c>
      <c r="AO61" s="112">
        <v>7251</v>
      </c>
      <c r="AP61" s="112">
        <v>7716</v>
      </c>
      <c r="AQ61" s="112">
        <v>7420</v>
      </c>
      <c r="AR61" s="112">
        <v>7117</v>
      </c>
      <c r="AS61" s="112">
        <v>6848</v>
      </c>
      <c r="AT61" s="112">
        <v>6527</v>
      </c>
      <c r="AU61" s="112">
        <v>6502</v>
      </c>
      <c r="AV61" s="112">
        <v>6472</v>
      </c>
      <c r="AW61" s="112">
        <v>6460</v>
      </c>
      <c r="AX61" s="112">
        <v>6472</v>
      </c>
      <c r="AY61" s="112">
        <v>6541</v>
      </c>
      <c r="AZ61" s="112">
        <v>6420</v>
      </c>
      <c r="BA61" s="112">
        <v>6429</v>
      </c>
      <c r="BB61" s="112">
        <v>6350</v>
      </c>
      <c r="BC61" s="112">
        <v>5864</v>
      </c>
      <c r="BD61" s="112">
        <v>5876</v>
      </c>
      <c r="BE61" s="112">
        <v>5989</v>
      </c>
      <c r="BF61" s="112">
        <v>6329</v>
      </c>
      <c r="BG61" s="112">
        <v>6601</v>
      </c>
      <c r="BH61" s="112">
        <v>6887</v>
      </c>
      <c r="BI61" s="112">
        <v>7374</v>
      </c>
      <c r="BJ61" s="112">
        <v>7654</v>
      </c>
      <c r="BK61" s="112">
        <v>7685</v>
      </c>
      <c r="BL61" s="112">
        <v>8061</v>
      </c>
      <c r="BM61" s="112">
        <v>8045</v>
      </c>
      <c r="BN61" s="112">
        <v>8253</v>
      </c>
      <c r="BO61" s="112">
        <v>8386</v>
      </c>
      <c r="BP61" s="112">
        <v>8722</v>
      </c>
      <c r="BQ61" s="112">
        <v>8776</v>
      </c>
      <c r="BR61" s="112">
        <v>8438</v>
      </c>
      <c r="BS61" s="112">
        <v>8408</v>
      </c>
      <c r="BT61" s="112">
        <v>8088</v>
      </c>
      <c r="BU61" s="112">
        <v>8125</v>
      </c>
      <c r="BV61" s="112">
        <v>8021</v>
      </c>
      <c r="BW61" s="112">
        <v>7965</v>
      </c>
      <c r="BX61" s="112">
        <v>7734</v>
      </c>
      <c r="BY61" s="112">
        <v>7452</v>
      </c>
      <c r="BZ61" s="112">
        <v>7179</v>
      </c>
      <c r="CA61" s="112">
        <v>7206</v>
      </c>
      <c r="CB61" s="112">
        <v>7256</v>
      </c>
      <c r="CC61" s="112">
        <v>7079</v>
      </c>
      <c r="CD61" s="112">
        <v>7022</v>
      </c>
      <c r="CE61" s="112">
        <v>7448</v>
      </c>
      <c r="CF61" s="112">
        <v>7616</v>
      </c>
      <c r="CG61" s="112">
        <v>7999</v>
      </c>
      <c r="CH61" s="112">
        <v>8766</v>
      </c>
      <c r="CI61" s="112">
        <v>6742</v>
      </c>
      <c r="CJ61" s="112">
        <v>6414</v>
      </c>
      <c r="CK61" s="112">
        <v>6244</v>
      </c>
      <c r="CL61" s="112">
        <v>5718</v>
      </c>
      <c r="CM61" s="112">
        <v>4825</v>
      </c>
      <c r="CN61" s="112">
        <v>4127</v>
      </c>
      <c r="CO61" s="112">
        <v>4075</v>
      </c>
      <c r="CP61" s="112">
        <v>3797</v>
      </c>
      <c r="CQ61" s="112">
        <v>3608</v>
      </c>
      <c r="CR61" s="112">
        <v>3301</v>
      </c>
      <c r="CS61" s="112">
        <v>3012</v>
      </c>
      <c r="CT61" s="112">
        <v>2653</v>
      </c>
      <c r="CU61" s="112">
        <v>2286</v>
      </c>
      <c r="CV61" s="112">
        <v>2004</v>
      </c>
      <c r="CW61" s="112">
        <v>1744</v>
      </c>
      <c r="CX61" s="112">
        <v>1531</v>
      </c>
      <c r="CY61" s="112">
        <v>4961</v>
      </c>
      <c r="CZ61" s="113">
        <v>4962</v>
      </c>
      <c r="DA61" s="113">
        <v>5291</v>
      </c>
      <c r="DB61" s="113">
        <v>5516</v>
      </c>
      <c r="DC61" s="113">
        <v>5758</v>
      </c>
      <c r="DD61" s="113">
        <v>6113</v>
      </c>
      <c r="DE61" s="113">
        <v>6160</v>
      </c>
      <c r="DF61" s="113">
        <v>6301</v>
      </c>
      <c r="DG61" s="113">
        <v>6407</v>
      </c>
      <c r="DH61" s="113">
        <v>6888</v>
      </c>
      <c r="DI61" s="113">
        <v>6775</v>
      </c>
      <c r="DJ61" s="113">
        <v>6723</v>
      </c>
      <c r="DK61" s="113">
        <v>6379</v>
      </c>
      <c r="DL61" s="113">
        <v>6592</v>
      </c>
      <c r="DM61" s="113">
        <v>6359</v>
      </c>
      <c r="DN61" s="113">
        <v>6287</v>
      </c>
      <c r="DO61" s="113">
        <v>6100</v>
      </c>
      <c r="DP61" s="113">
        <v>5807</v>
      </c>
      <c r="DQ61" s="113">
        <v>5824</v>
      </c>
      <c r="DR61" s="113">
        <v>5960</v>
      </c>
      <c r="DS61" s="113">
        <v>7323</v>
      </c>
      <c r="DT61" s="113">
        <v>7932</v>
      </c>
      <c r="DU61" s="113">
        <v>7730</v>
      </c>
      <c r="DV61" s="113">
        <v>7161</v>
      </c>
      <c r="DW61" s="113">
        <v>6408</v>
      </c>
      <c r="DX61" s="113">
        <v>5942</v>
      </c>
      <c r="DY61" s="113">
        <v>6068</v>
      </c>
      <c r="DZ61" s="113">
        <v>6349</v>
      </c>
      <c r="EA61" s="113">
        <v>6235</v>
      </c>
      <c r="EB61" s="113">
        <v>6800</v>
      </c>
      <c r="EC61" s="113">
        <v>6838</v>
      </c>
      <c r="ED61" s="113">
        <v>6908</v>
      </c>
      <c r="EE61" s="113">
        <v>6506</v>
      </c>
      <c r="EF61" s="113">
        <v>6861</v>
      </c>
      <c r="EG61" s="113">
        <v>6760</v>
      </c>
      <c r="EH61" s="113">
        <v>6555</v>
      </c>
      <c r="EI61" s="113">
        <v>6574</v>
      </c>
      <c r="EJ61" s="113">
        <v>6794</v>
      </c>
      <c r="EK61" s="113">
        <v>6789</v>
      </c>
      <c r="EL61" s="113">
        <v>6867</v>
      </c>
      <c r="EM61" s="113">
        <v>6682</v>
      </c>
      <c r="EN61" s="113">
        <v>6865</v>
      </c>
      <c r="EO61" s="113">
        <v>6697</v>
      </c>
      <c r="EP61" s="113">
        <v>6146</v>
      </c>
      <c r="EQ61" s="113">
        <v>6141</v>
      </c>
      <c r="ER61" s="113">
        <v>6419</v>
      </c>
      <c r="ES61" s="113">
        <v>6615</v>
      </c>
      <c r="ET61" s="113">
        <v>6813</v>
      </c>
      <c r="EU61" s="113">
        <v>7362</v>
      </c>
      <c r="EV61" s="113">
        <v>7779</v>
      </c>
      <c r="EW61" s="113">
        <v>8266</v>
      </c>
      <c r="EX61" s="113">
        <v>8426</v>
      </c>
      <c r="EY61" s="113">
        <v>8692</v>
      </c>
      <c r="EZ61" s="113">
        <v>8568</v>
      </c>
      <c r="FA61" s="113">
        <v>8969</v>
      </c>
      <c r="FB61" s="113">
        <v>8988</v>
      </c>
      <c r="FC61" s="113">
        <v>9199</v>
      </c>
      <c r="FD61" s="113">
        <v>9229</v>
      </c>
      <c r="FE61" s="113">
        <v>8987</v>
      </c>
      <c r="FF61" s="113">
        <v>9044</v>
      </c>
      <c r="FG61" s="113">
        <v>8793</v>
      </c>
      <c r="FH61" s="113">
        <v>8496</v>
      </c>
      <c r="FI61" s="113">
        <v>8473</v>
      </c>
      <c r="FJ61" s="113">
        <v>8155</v>
      </c>
      <c r="FK61" s="113">
        <v>8328</v>
      </c>
      <c r="FL61" s="113">
        <v>7872</v>
      </c>
      <c r="FM61" s="113">
        <v>7787</v>
      </c>
      <c r="FN61" s="113">
        <v>7944</v>
      </c>
      <c r="FO61" s="113">
        <v>7865</v>
      </c>
      <c r="FP61" s="113">
        <v>7756</v>
      </c>
      <c r="FQ61" s="113">
        <v>7843</v>
      </c>
      <c r="FR61" s="113">
        <v>7829</v>
      </c>
      <c r="FS61" s="113">
        <v>8241</v>
      </c>
      <c r="FT61" s="113">
        <v>8800</v>
      </c>
      <c r="FU61" s="113">
        <v>9453</v>
      </c>
      <c r="FV61" s="113">
        <v>7311</v>
      </c>
      <c r="FW61" s="113">
        <v>7053</v>
      </c>
      <c r="FX61" s="113">
        <v>6865</v>
      </c>
      <c r="FY61" s="113">
        <v>6262</v>
      </c>
      <c r="FZ61" s="113">
        <v>5548</v>
      </c>
      <c r="GA61" s="113">
        <v>4901</v>
      </c>
      <c r="GB61" s="113">
        <v>4880</v>
      </c>
      <c r="GC61" s="113">
        <v>4757</v>
      </c>
      <c r="GD61" s="113">
        <v>4467</v>
      </c>
      <c r="GE61" s="113">
        <v>4221</v>
      </c>
      <c r="GF61" s="113">
        <v>3793</v>
      </c>
      <c r="GG61" s="113">
        <v>3513</v>
      </c>
      <c r="GH61" s="113">
        <v>3237</v>
      </c>
      <c r="GI61" s="113">
        <v>2960</v>
      </c>
      <c r="GJ61" s="113">
        <v>2773</v>
      </c>
      <c r="GK61" s="113">
        <v>2450</v>
      </c>
      <c r="GL61" s="114">
        <v>10817</v>
      </c>
    </row>
    <row r="62" spans="1:194" s="2" customFormat="1" x14ac:dyDescent="0.3">
      <c r="A62" s="115" t="s">
        <v>276</v>
      </c>
      <c r="B62" s="267" t="s">
        <v>548</v>
      </c>
      <c r="C62" s="48" t="str">
        <f t="shared" si="25"/>
        <v xml:space="preserve">England – CCGs - Doncaster </v>
      </c>
      <c r="D62" s="69">
        <f t="shared" si="26"/>
        <v>121030</v>
      </c>
      <c r="E62" s="69">
        <f t="shared" si="26"/>
        <v>124393</v>
      </c>
      <c r="F62" s="70">
        <f t="shared" si="27"/>
        <v>312785</v>
      </c>
      <c r="G62" s="70">
        <f t="shared" si="28"/>
        <v>155520</v>
      </c>
      <c r="H62" s="71">
        <f t="shared" si="29"/>
        <v>157265</v>
      </c>
      <c r="I62" s="71">
        <f t="shared" si="30"/>
        <v>121030</v>
      </c>
      <c r="J62" s="71">
        <f t="shared" si="31"/>
        <v>124393</v>
      </c>
      <c r="K62" s="68">
        <f t="shared" si="32"/>
        <v>34490</v>
      </c>
      <c r="L62" s="69">
        <f t="shared" si="33"/>
        <v>32872</v>
      </c>
      <c r="M62" s="112">
        <v>1813</v>
      </c>
      <c r="N62" s="112">
        <v>1805</v>
      </c>
      <c r="O62" s="112">
        <v>1843</v>
      </c>
      <c r="P62" s="112">
        <v>1878</v>
      </c>
      <c r="Q62" s="112">
        <v>1977</v>
      </c>
      <c r="R62" s="112">
        <v>1915</v>
      </c>
      <c r="S62" s="112">
        <v>1987</v>
      </c>
      <c r="T62" s="112">
        <v>2003</v>
      </c>
      <c r="U62" s="112">
        <v>2047</v>
      </c>
      <c r="V62" s="112">
        <v>2039</v>
      </c>
      <c r="W62" s="112">
        <v>1989</v>
      </c>
      <c r="X62" s="112">
        <v>2114</v>
      </c>
      <c r="Y62" s="112">
        <v>2051</v>
      </c>
      <c r="Z62" s="112">
        <v>1866</v>
      </c>
      <c r="AA62" s="112">
        <v>1875</v>
      </c>
      <c r="AB62" s="112">
        <v>1853</v>
      </c>
      <c r="AC62" s="112">
        <v>1774</v>
      </c>
      <c r="AD62" s="112">
        <v>1661</v>
      </c>
      <c r="AE62" s="112">
        <v>1685</v>
      </c>
      <c r="AF62" s="112">
        <v>1400</v>
      </c>
      <c r="AG62" s="112">
        <v>1439</v>
      </c>
      <c r="AH62" s="112">
        <v>1537</v>
      </c>
      <c r="AI62" s="112">
        <v>1708</v>
      </c>
      <c r="AJ62" s="112">
        <v>1823</v>
      </c>
      <c r="AK62" s="112">
        <v>1845</v>
      </c>
      <c r="AL62" s="112">
        <v>1904</v>
      </c>
      <c r="AM62" s="112">
        <v>1999</v>
      </c>
      <c r="AN62" s="112">
        <v>2084</v>
      </c>
      <c r="AO62" s="112">
        <v>2113</v>
      </c>
      <c r="AP62" s="112">
        <v>2262</v>
      </c>
      <c r="AQ62" s="112">
        <v>2186</v>
      </c>
      <c r="AR62" s="112">
        <v>2065</v>
      </c>
      <c r="AS62" s="112">
        <v>2083</v>
      </c>
      <c r="AT62" s="112">
        <v>2111</v>
      </c>
      <c r="AU62" s="112">
        <v>2135</v>
      </c>
      <c r="AV62" s="112">
        <v>2227</v>
      </c>
      <c r="AW62" s="112">
        <v>2074</v>
      </c>
      <c r="AX62" s="112">
        <v>2116</v>
      </c>
      <c r="AY62" s="112">
        <v>2014</v>
      </c>
      <c r="AZ62" s="112">
        <v>2069</v>
      </c>
      <c r="BA62" s="112">
        <v>2015</v>
      </c>
      <c r="BB62" s="112">
        <v>1901</v>
      </c>
      <c r="BC62" s="112">
        <v>1802</v>
      </c>
      <c r="BD62" s="112">
        <v>1611</v>
      </c>
      <c r="BE62" s="112">
        <v>1866</v>
      </c>
      <c r="BF62" s="112">
        <v>1868</v>
      </c>
      <c r="BG62" s="112">
        <v>1844</v>
      </c>
      <c r="BH62" s="112">
        <v>2024</v>
      </c>
      <c r="BI62" s="112">
        <v>1998</v>
      </c>
      <c r="BJ62" s="112">
        <v>2179</v>
      </c>
      <c r="BK62" s="112">
        <v>2131</v>
      </c>
      <c r="BL62" s="112">
        <v>2095</v>
      </c>
      <c r="BM62" s="112">
        <v>2144</v>
      </c>
      <c r="BN62" s="112">
        <v>2094</v>
      </c>
      <c r="BO62" s="112">
        <v>2249</v>
      </c>
      <c r="BP62" s="112">
        <v>2131</v>
      </c>
      <c r="BQ62" s="112">
        <v>2265</v>
      </c>
      <c r="BR62" s="112">
        <v>2271</v>
      </c>
      <c r="BS62" s="112">
        <v>2147</v>
      </c>
      <c r="BT62" s="112">
        <v>2159</v>
      </c>
      <c r="BU62" s="112">
        <v>2024</v>
      </c>
      <c r="BV62" s="112">
        <v>1988</v>
      </c>
      <c r="BW62" s="112">
        <v>1941</v>
      </c>
      <c r="BX62" s="112">
        <v>1858</v>
      </c>
      <c r="BY62" s="112">
        <v>1846</v>
      </c>
      <c r="BZ62" s="112">
        <v>1724</v>
      </c>
      <c r="CA62" s="112">
        <v>1654</v>
      </c>
      <c r="CB62" s="112">
        <v>1639</v>
      </c>
      <c r="CC62" s="112">
        <v>1612</v>
      </c>
      <c r="CD62" s="112">
        <v>1618</v>
      </c>
      <c r="CE62" s="112">
        <v>1462</v>
      </c>
      <c r="CF62" s="112">
        <v>1658</v>
      </c>
      <c r="CG62" s="112">
        <v>1610</v>
      </c>
      <c r="CH62" s="112">
        <v>1699</v>
      </c>
      <c r="CI62" s="112">
        <v>1308</v>
      </c>
      <c r="CJ62" s="112">
        <v>1286</v>
      </c>
      <c r="CK62" s="112">
        <v>1242</v>
      </c>
      <c r="CL62" s="112">
        <v>1070</v>
      </c>
      <c r="CM62" s="112">
        <v>984</v>
      </c>
      <c r="CN62" s="112">
        <v>877</v>
      </c>
      <c r="CO62" s="112">
        <v>841</v>
      </c>
      <c r="CP62" s="112">
        <v>731</v>
      </c>
      <c r="CQ62" s="112">
        <v>704</v>
      </c>
      <c r="CR62" s="112">
        <v>648</v>
      </c>
      <c r="CS62" s="112">
        <v>596</v>
      </c>
      <c r="CT62" s="112">
        <v>498</v>
      </c>
      <c r="CU62" s="112">
        <v>420</v>
      </c>
      <c r="CV62" s="112">
        <v>397</v>
      </c>
      <c r="CW62" s="112">
        <v>355</v>
      </c>
      <c r="CX62" s="112">
        <v>230</v>
      </c>
      <c r="CY62" s="112">
        <v>837</v>
      </c>
      <c r="CZ62" s="113">
        <v>1636</v>
      </c>
      <c r="DA62" s="113">
        <v>1675</v>
      </c>
      <c r="DB62" s="113">
        <v>1792</v>
      </c>
      <c r="DC62" s="113">
        <v>1774</v>
      </c>
      <c r="DD62" s="113">
        <v>1764</v>
      </c>
      <c r="DE62" s="113">
        <v>1848</v>
      </c>
      <c r="DF62" s="113">
        <v>1854</v>
      </c>
      <c r="DG62" s="113">
        <v>1925</v>
      </c>
      <c r="DH62" s="113">
        <v>1878</v>
      </c>
      <c r="DI62" s="113">
        <v>1952</v>
      </c>
      <c r="DJ62" s="113">
        <v>1945</v>
      </c>
      <c r="DK62" s="113">
        <v>2025</v>
      </c>
      <c r="DL62" s="113">
        <v>1971</v>
      </c>
      <c r="DM62" s="113">
        <v>1868</v>
      </c>
      <c r="DN62" s="113">
        <v>1851</v>
      </c>
      <c r="DO62" s="113">
        <v>1768</v>
      </c>
      <c r="DP62" s="113">
        <v>1719</v>
      </c>
      <c r="DQ62" s="113">
        <v>1627</v>
      </c>
      <c r="DR62" s="113">
        <v>1553</v>
      </c>
      <c r="DS62" s="113">
        <v>1197</v>
      </c>
      <c r="DT62" s="113">
        <v>1168</v>
      </c>
      <c r="DU62" s="113">
        <v>1362</v>
      </c>
      <c r="DV62" s="113">
        <v>1556</v>
      </c>
      <c r="DW62" s="113">
        <v>1738</v>
      </c>
      <c r="DX62" s="113">
        <v>1832</v>
      </c>
      <c r="DY62" s="113">
        <v>1918</v>
      </c>
      <c r="DZ62" s="113">
        <v>1930</v>
      </c>
      <c r="EA62" s="113">
        <v>1936</v>
      </c>
      <c r="EB62" s="113">
        <v>2035</v>
      </c>
      <c r="EC62" s="113">
        <v>2189</v>
      </c>
      <c r="ED62" s="113">
        <v>2077</v>
      </c>
      <c r="EE62" s="113">
        <v>2206</v>
      </c>
      <c r="EF62" s="113">
        <v>2178</v>
      </c>
      <c r="EG62" s="113">
        <v>2202</v>
      </c>
      <c r="EH62" s="113">
        <v>2144</v>
      </c>
      <c r="EI62" s="113">
        <v>2141</v>
      </c>
      <c r="EJ62" s="113">
        <v>2042</v>
      </c>
      <c r="EK62" s="113">
        <v>1962</v>
      </c>
      <c r="EL62" s="113">
        <v>1983</v>
      </c>
      <c r="EM62" s="113">
        <v>1954</v>
      </c>
      <c r="EN62" s="113">
        <v>2061</v>
      </c>
      <c r="EO62" s="113">
        <v>1682</v>
      </c>
      <c r="EP62" s="113">
        <v>1623</v>
      </c>
      <c r="EQ62" s="113">
        <v>1666</v>
      </c>
      <c r="ER62" s="113">
        <v>1670</v>
      </c>
      <c r="ES62" s="113">
        <v>1778</v>
      </c>
      <c r="ET62" s="113">
        <v>1803</v>
      </c>
      <c r="EU62" s="113">
        <v>1991</v>
      </c>
      <c r="EV62" s="113">
        <v>2010</v>
      </c>
      <c r="EW62" s="113">
        <v>2234</v>
      </c>
      <c r="EX62" s="113">
        <v>2090</v>
      </c>
      <c r="EY62" s="113">
        <v>2273</v>
      </c>
      <c r="EZ62" s="113">
        <v>2199</v>
      </c>
      <c r="FA62" s="113">
        <v>2271</v>
      </c>
      <c r="FB62" s="113">
        <v>2265</v>
      </c>
      <c r="FC62" s="113">
        <v>2285</v>
      </c>
      <c r="FD62" s="113">
        <v>2256</v>
      </c>
      <c r="FE62" s="113">
        <v>2188</v>
      </c>
      <c r="FF62" s="113">
        <v>2138</v>
      </c>
      <c r="FG62" s="113">
        <v>2066</v>
      </c>
      <c r="FH62" s="113">
        <v>2105</v>
      </c>
      <c r="FI62" s="113">
        <v>2004</v>
      </c>
      <c r="FJ62" s="113">
        <v>2043</v>
      </c>
      <c r="FK62" s="113">
        <v>1932</v>
      </c>
      <c r="FL62" s="113">
        <v>1833</v>
      </c>
      <c r="FM62" s="113">
        <v>1784</v>
      </c>
      <c r="FN62" s="113">
        <v>1775</v>
      </c>
      <c r="FO62" s="113">
        <v>1722</v>
      </c>
      <c r="FP62" s="113">
        <v>1665</v>
      </c>
      <c r="FQ62" s="113">
        <v>1702</v>
      </c>
      <c r="FR62" s="113">
        <v>1672</v>
      </c>
      <c r="FS62" s="113">
        <v>1698</v>
      </c>
      <c r="FT62" s="113">
        <v>1826</v>
      </c>
      <c r="FU62" s="113">
        <v>1871</v>
      </c>
      <c r="FV62" s="113">
        <v>1412</v>
      </c>
      <c r="FW62" s="113">
        <v>1386</v>
      </c>
      <c r="FX62" s="113">
        <v>1379</v>
      </c>
      <c r="FY62" s="113">
        <v>1169</v>
      </c>
      <c r="FZ62" s="113">
        <v>1059</v>
      </c>
      <c r="GA62" s="113">
        <v>1022</v>
      </c>
      <c r="GB62" s="113">
        <v>1030</v>
      </c>
      <c r="GC62" s="113">
        <v>1054</v>
      </c>
      <c r="GD62" s="113">
        <v>942</v>
      </c>
      <c r="GE62" s="113">
        <v>908</v>
      </c>
      <c r="GF62" s="113">
        <v>858</v>
      </c>
      <c r="GG62" s="113">
        <v>760</v>
      </c>
      <c r="GH62" s="113">
        <v>658</v>
      </c>
      <c r="GI62" s="113">
        <v>588</v>
      </c>
      <c r="GJ62" s="113">
        <v>541</v>
      </c>
      <c r="GK62" s="113">
        <v>436</v>
      </c>
      <c r="GL62" s="114">
        <v>1707</v>
      </c>
    </row>
    <row r="63" spans="1:194" s="2" customFormat="1" x14ac:dyDescent="0.3">
      <c r="A63" s="115" t="s">
        <v>276</v>
      </c>
      <c r="B63" s="267" t="s">
        <v>549</v>
      </c>
      <c r="C63" s="48" t="str">
        <f t="shared" si="25"/>
        <v xml:space="preserve">England – CCGs - Dorset </v>
      </c>
      <c r="D63" s="69">
        <f t="shared" si="26"/>
        <v>309517</v>
      </c>
      <c r="E63" s="69">
        <f t="shared" si="26"/>
        <v>323213</v>
      </c>
      <c r="F63" s="70">
        <f t="shared" si="27"/>
        <v>776780</v>
      </c>
      <c r="G63" s="70">
        <f t="shared" si="28"/>
        <v>383364</v>
      </c>
      <c r="H63" s="71">
        <f t="shared" si="29"/>
        <v>393416</v>
      </c>
      <c r="I63" s="71">
        <f t="shared" si="30"/>
        <v>309517</v>
      </c>
      <c r="J63" s="71">
        <f t="shared" si="31"/>
        <v>323213</v>
      </c>
      <c r="K63" s="68">
        <f t="shared" si="32"/>
        <v>73847</v>
      </c>
      <c r="L63" s="69">
        <f t="shared" si="33"/>
        <v>70203</v>
      </c>
      <c r="M63" s="112">
        <v>3259</v>
      </c>
      <c r="N63" s="112">
        <v>3402</v>
      </c>
      <c r="O63" s="112">
        <v>3561</v>
      </c>
      <c r="P63" s="112">
        <v>3814</v>
      </c>
      <c r="Q63" s="112">
        <v>3969</v>
      </c>
      <c r="R63" s="112">
        <v>3975</v>
      </c>
      <c r="S63" s="112">
        <v>4176</v>
      </c>
      <c r="T63" s="112">
        <v>4263</v>
      </c>
      <c r="U63" s="112">
        <v>4621</v>
      </c>
      <c r="V63" s="112">
        <v>4443</v>
      </c>
      <c r="W63" s="112">
        <v>4349</v>
      </c>
      <c r="X63" s="112">
        <v>4331</v>
      </c>
      <c r="Y63" s="112">
        <v>4534</v>
      </c>
      <c r="Z63" s="112">
        <v>4408</v>
      </c>
      <c r="AA63" s="112">
        <v>4303</v>
      </c>
      <c r="AB63" s="112">
        <v>4274</v>
      </c>
      <c r="AC63" s="112">
        <v>4118</v>
      </c>
      <c r="AD63" s="112">
        <v>4047</v>
      </c>
      <c r="AE63" s="112">
        <v>4114</v>
      </c>
      <c r="AF63" s="112">
        <v>4332</v>
      </c>
      <c r="AG63" s="112">
        <v>4639</v>
      </c>
      <c r="AH63" s="112">
        <v>4544</v>
      </c>
      <c r="AI63" s="112">
        <v>4467</v>
      </c>
      <c r="AJ63" s="112">
        <v>4479</v>
      </c>
      <c r="AK63" s="112">
        <v>4032</v>
      </c>
      <c r="AL63" s="112">
        <v>3911</v>
      </c>
      <c r="AM63" s="112">
        <v>4019</v>
      </c>
      <c r="AN63" s="112">
        <v>4084</v>
      </c>
      <c r="AO63" s="112">
        <v>4106</v>
      </c>
      <c r="AP63" s="112">
        <v>4394</v>
      </c>
      <c r="AQ63" s="112">
        <v>4242</v>
      </c>
      <c r="AR63" s="112">
        <v>4093</v>
      </c>
      <c r="AS63" s="112">
        <v>4168</v>
      </c>
      <c r="AT63" s="112">
        <v>4310</v>
      </c>
      <c r="AU63" s="112">
        <v>4138</v>
      </c>
      <c r="AV63" s="112">
        <v>4120</v>
      </c>
      <c r="AW63" s="112">
        <v>3935</v>
      </c>
      <c r="AX63" s="112">
        <v>4064</v>
      </c>
      <c r="AY63" s="112">
        <v>4321</v>
      </c>
      <c r="AZ63" s="112">
        <v>4754</v>
      </c>
      <c r="BA63" s="112">
        <v>4662</v>
      </c>
      <c r="BB63" s="112">
        <v>4577</v>
      </c>
      <c r="BC63" s="112">
        <v>4076</v>
      </c>
      <c r="BD63" s="112">
        <v>4196</v>
      </c>
      <c r="BE63" s="112">
        <v>4255</v>
      </c>
      <c r="BF63" s="112">
        <v>4525</v>
      </c>
      <c r="BG63" s="112">
        <v>4532</v>
      </c>
      <c r="BH63" s="112">
        <v>4653</v>
      </c>
      <c r="BI63" s="112">
        <v>5064</v>
      </c>
      <c r="BJ63" s="112">
        <v>5242</v>
      </c>
      <c r="BK63" s="112">
        <v>5203</v>
      </c>
      <c r="BL63" s="112">
        <v>5236</v>
      </c>
      <c r="BM63" s="112">
        <v>5377</v>
      </c>
      <c r="BN63" s="112">
        <v>5516</v>
      </c>
      <c r="BO63" s="112">
        <v>5604</v>
      </c>
      <c r="BP63" s="112">
        <v>5629</v>
      </c>
      <c r="BQ63" s="112">
        <v>5715</v>
      </c>
      <c r="BR63" s="112">
        <v>5591</v>
      </c>
      <c r="BS63" s="112">
        <v>5618</v>
      </c>
      <c r="BT63" s="112">
        <v>5201</v>
      </c>
      <c r="BU63" s="112">
        <v>5002</v>
      </c>
      <c r="BV63" s="112">
        <v>5023</v>
      </c>
      <c r="BW63" s="112">
        <v>5041</v>
      </c>
      <c r="BX63" s="112">
        <v>4866</v>
      </c>
      <c r="BY63" s="112">
        <v>4694</v>
      </c>
      <c r="BZ63" s="112">
        <v>4620</v>
      </c>
      <c r="CA63" s="112">
        <v>4557</v>
      </c>
      <c r="CB63" s="112">
        <v>4599</v>
      </c>
      <c r="CC63" s="112">
        <v>4616</v>
      </c>
      <c r="CD63" s="112">
        <v>4654</v>
      </c>
      <c r="CE63" s="112">
        <v>4819</v>
      </c>
      <c r="CF63" s="112">
        <v>4773</v>
      </c>
      <c r="CG63" s="112">
        <v>5383</v>
      </c>
      <c r="CH63" s="112">
        <v>6008</v>
      </c>
      <c r="CI63" s="112">
        <v>4547</v>
      </c>
      <c r="CJ63" s="112">
        <v>4252</v>
      </c>
      <c r="CK63" s="112">
        <v>4096</v>
      </c>
      <c r="CL63" s="112">
        <v>3891</v>
      </c>
      <c r="CM63" s="112">
        <v>3323</v>
      </c>
      <c r="CN63" s="112">
        <v>2787</v>
      </c>
      <c r="CO63" s="112">
        <v>2756</v>
      </c>
      <c r="CP63" s="112">
        <v>2741</v>
      </c>
      <c r="CQ63" s="112">
        <v>2706</v>
      </c>
      <c r="CR63" s="112">
        <v>2400</v>
      </c>
      <c r="CS63" s="112">
        <v>2080</v>
      </c>
      <c r="CT63" s="112">
        <v>1967</v>
      </c>
      <c r="CU63" s="112">
        <v>1668</v>
      </c>
      <c r="CV63" s="112">
        <v>1466</v>
      </c>
      <c r="CW63" s="112">
        <v>1286</v>
      </c>
      <c r="CX63" s="112">
        <v>1156</v>
      </c>
      <c r="CY63" s="112">
        <v>4002</v>
      </c>
      <c r="CZ63" s="113">
        <v>3048</v>
      </c>
      <c r="DA63" s="113">
        <v>3206</v>
      </c>
      <c r="DB63" s="113">
        <v>3483</v>
      </c>
      <c r="DC63" s="113">
        <v>3632</v>
      </c>
      <c r="DD63" s="113">
        <v>3858</v>
      </c>
      <c r="DE63" s="113">
        <v>3912</v>
      </c>
      <c r="DF63" s="113">
        <v>3917</v>
      </c>
      <c r="DG63" s="113">
        <v>3958</v>
      </c>
      <c r="DH63" s="113">
        <v>4252</v>
      </c>
      <c r="DI63" s="113">
        <v>4239</v>
      </c>
      <c r="DJ63" s="113">
        <v>4242</v>
      </c>
      <c r="DK63" s="113">
        <v>4187</v>
      </c>
      <c r="DL63" s="113">
        <v>4301</v>
      </c>
      <c r="DM63" s="113">
        <v>4077</v>
      </c>
      <c r="DN63" s="113">
        <v>4006</v>
      </c>
      <c r="DO63" s="113">
        <v>3972</v>
      </c>
      <c r="DP63" s="113">
        <v>3954</v>
      </c>
      <c r="DQ63" s="113">
        <v>3959</v>
      </c>
      <c r="DR63" s="113">
        <v>3626</v>
      </c>
      <c r="DS63" s="113">
        <v>4110</v>
      </c>
      <c r="DT63" s="113">
        <v>3974</v>
      </c>
      <c r="DU63" s="113">
        <v>4047</v>
      </c>
      <c r="DV63" s="113">
        <v>4215</v>
      </c>
      <c r="DW63" s="113">
        <v>3668</v>
      </c>
      <c r="DX63" s="113">
        <v>3570</v>
      </c>
      <c r="DY63" s="113">
        <v>3481</v>
      </c>
      <c r="DZ63" s="113">
        <v>3622</v>
      </c>
      <c r="EA63" s="113">
        <v>3501</v>
      </c>
      <c r="EB63" s="113">
        <v>3814</v>
      </c>
      <c r="EC63" s="113">
        <v>3905</v>
      </c>
      <c r="ED63" s="113">
        <v>3779</v>
      </c>
      <c r="EE63" s="113">
        <v>3947</v>
      </c>
      <c r="EF63" s="113">
        <v>4167</v>
      </c>
      <c r="EG63" s="113">
        <v>4212</v>
      </c>
      <c r="EH63" s="113">
        <v>4168</v>
      </c>
      <c r="EI63" s="113">
        <v>4393</v>
      </c>
      <c r="EJ63" s="113">
        <v>4363</v>
      </c>
      <c r="EK63" s="113">
        <v>4280</v>
      </c>
      <c r="EL63" s="113">
        <v>4546</v>
      </c>
      <c r="EM63" s="113">
        <v>4692</v>
      </c>
      <c r="EN63" s="113">
        <v>4653</v>
      </c>
      <c r="EO63" s="113">
        <v>4460</v>
      </c>
      <c r="EP63" s="113">
        <v>4074</v>
      </c>
      <c r="EQ63" s="113">
        <v>4133</v>
      </c>
      <c r="ER63" s="113">
        <v>4148</v>
      </c>
      <c r="ES63" s="113">
        <v>4397</v>
      </c>
      <c r="ET63" s="113">
        <v>4556</v>
      </c>
      <c r="EU63" s="113">
        <v>4731</v>
      </c>
      <c r="EV63" s="113">
        <v>5077</v>
      </c>
      <c r="EW63" s="113">
        <v>5308</v>
      </c>
      <c r="EX63" s="113">
        <v>5287</v>
      </c>
      <c r="EY63" s="113">
        <v>5294</v>
      </c>
      <c r="EZ63" s="113">
        <v>5349</v>
      </c>
      <c r="FA63" s="113">
        <v>5606</v>
      </c>
      <c r="FB63" s="113">
        <v>5642</v>
      </c>
      <c r="FC63" s="113">
        <v>5760</v>
      </c>
      <c r="FD63" s="113">
        <v>5932</v>
      </c>
      <c r="FE63" s="113">
        <v>5772</v>
      </c>
      <c r="FF63" s="113">
        <v>5710</v>
      </c>
      <c r="FG63" s="113">
        <v>5501</v>
      </c>
      <c r="FH63" s="113">
        <v>5330</v>
      </c>
      <c r="FI63" s="113">
        <v>5345</v>
      </c>
      <c r="FJ63" s="113">
        <v>5422</v>
      </c>
      <c r="FK63" s="113">
        <v>5263</v>
      </c>
      <c r="FL63" s="113">
        <v>4928</v>
      </c>
      <c r="FM63" s="113">
        <v>4900</v>
      </c>
      <c r="FN63" s="113">
        <v>5257</v>
      </c>
      <c r="FO63" s="113">
        <v>4985</v>
      </c>
      <c r="FP63" s="113">
        <v>4975</v>
      </c>
      <c r="FQ63" s="113">
        <v>5140</v>
      </c>
      <c r="FR63" s="113">
        <v>5497</v>
      </c>
      <c r="FS63" s="113">
        <v>5379</v>
      </c>
      <c r="FT63" s="113">
        <v>5851</v>
      </c>
      <c r="FU63" s="113">
        <v>6482</v>
      </c>
      <c r="FV63" s="113">
        <v>4874</v>
      </c>
      <c r="FW63" s="113">
        <v>4685</v>
      </c>
      <c r="FX63" s="113">
        <v>4615</v>
      </c>
      <c r="FY63" s="113">
        <v>4193</v>
      </c>
      <c r="FZ63" s="113">
        <v>3760</v>
      </c>
      <c r="GA63" s="113">
        <v>3170</v>
      </c>
      <c r="GB63" s="113">
        <v>3322</v>
      </c>
      <c r="GC63" s="113">
        <v>3229</v>
      </c>
      <c r="GD63" s="113">
        <v>3175</v>
      </c>
      <c r="GE63" s="113">
        <v>2867</v>
      </c>
      <c r="GF63" s="113">
        <v>2661</v>
      </c>
      <c r="GG63" s="113">
        <v>2498</v>
      </c>
      <c r="GH63" s="113">
        <v>2321</v>
      </c>
      <c r="GI63" s="113">
        <v>2202</v>
      </c>
      <c r="GJ63" s="113">
        <v>1995</v>
      </c>
      <c r="GK63" s="113">
        <v>1861</v>
      </c>
      <c r="GL63" s="114">
        <v>7561</v>
      </c>
    </row>
    <row r="64" spans="1:194" s="2" customFormat="1" x14ac:dyDescent="0.3">
      <c r="A64" s="115" t="s">
        <v>276</v>
      </c>
      <c r="B64" s="267" t="s">
        <v>550</v>
      </c>
      <c r="C64" s="48" t="str">
        <f t="shared" si="25"/>
        <v xml:space="preserve">England – CCGs - East and North Hertfordshire </v>
      </c>
      <c r="D64" s="69">
        <f t="shared" si="26"/>
        <v>216741</v>
      </c>
      <c r="E64" s="69">
        <f t="shared" si="26"/>
        <v>231156</v>
      </c>
      <c r="F64" s="70">
        <f t="shared" si="27"/>
        <v>575013</v>
      </c>
      <c r="G64" s="70">
        <f t="shared" si="28"/>
        <v>281967</v>
      </c>
      <c r="H64" s="71">
        <f t="shared" si="29"/>
        <v>293046</v>
      </c>
      <c r="I64" s="71">
        <f t="shared" si="30"/>
        <v>216741</v>
      </c>
      <c r="J64" s="71">
        <f t="shared" si="31"/>
        <v>231156</v>
      </c>
      <c r="K64" s="68">
        <f t="shared" si="32"/>
        <v>65226</v>
      </c>
      <c r="L64" s="69">
        <f t="shared" si="33"/>
        <v>61890</v>
      </c>
      <c r="M64" s="112">
        <v>3289</v>
      </c>
      <c r="N64" s="112">
        <v>3370</v>
      </c>
      <c r="O64" s="112">
        <v>3547</v>
      </c>
      <c r="P64" s="112">
        <v>3679</v>
      </c>
      <c r="Q64" s="112">
        <v>3629</v>
      </c>
      <c r="R64" s="112">
        <v>3634</v>
      </c>
      <c r="S64" s="112">
        <v>3718</v>
      </c>
      <c r="T64" s="112">
        <v>3845</v>
      </c>
      <c r="U64" s="112">
        <v>3966</v>
      </c>
      <c r="V64" s="112">
        <v>3844</v>
      </c>
      <c r="W64" s="112">
        <v>3951</v>
      </c>
      <c r="X64" s="112">
        <v>3728</v>
      </c>
      <c r="Y64" s="112">
        <v>3807</v>
      </c>
      <c r="Z64" s="112">
        <v>3618</v>
      </c>
      <c r="AA64" s="112">
        <v>3532</v>
      </c>
      <c r="AB64" s="112">
        <v>3423</v>
      </c>
      <c r="AC64" s="112">
        <v>3425</v>
      </c>
      <c r="AD64" s="112">
        <v>3221</v>
      </c>
      <c r="AE64" s="112">
        <v>3264</v>
      </c>
      <c r="AF64" s="112">
        <v>2945</v>
      </c>
      <c r="AG64" s="112">
        <v>3187</v>
      </c>
      <c r="AH64" s="112">
        <v>3243</v>
      </c>
      <c r="AI64" s="112">
        <v>3516</v>
      </c>
      <c r="AJ64" s="112">
        <v>3667</v>
      </c>
      <c r="AK64" s="112">
        <v>3559</v>
      </c>
      <c r="AL64" s="112">
        <v>3581</v>
      </c>
      <c r="AM64" s="112">
        <v>3715</v>
      </c>
      <c r="AN64" s="112">
        <v>3739</v>
      </c>
      <c r="AO64" s="112">
        <v>3616</v>
      </c>
      <c r="AP64" s="112">
        <v>3707</v>
      </c>
      <c r="AQ64" s="112">
        <v>3687</v>
      </c>
      <c r="AR64" s="112">
        <v>3625</v>
      </c>
      <c r="AS64" s="112">
        <v>3700</v>
      </c>
      <c r="AT64" s="112">
        <v>3656</v>
      </c>
      <c r="AU64" s="112">
        <v>3726</v>
      </c>
      <c r="AV64" s="112">
        <v>3634</v>
      </c>
      <c r="AW64" s="112">
        <v>3603</v>
      </c>
      <c r="AX64" s="112">
        <v>3614</v>
      </c>
      <c r="AY64" s="112">
        <v>3815</v>
      </c>
      <c r="AZ64" s="112">
        <v>3890</v>
      </c>
      <c r="BA64" s="112">
        <v>4121</v>
      </c>
      <c r="BB64" s="112">
        <v>3947</v>
      </c>
      <c r="BC64" s="112">
        <v>3664</v>
      </c>
      <c r="BD64" s="112">
        <v>3549</v>
      </c>
      <c r="BE64" s="112">
        <v>3621</v>
      </c>
      <c r="BF64" s="112">
        <v>3584</v>
      </c>
      <c r="BG64" s="112">
        <v>3756</v>
      </c>
      <c r="BH64" s="112">
        <v>3791</v>
      </c>
      <c r="BI64" s="112">
        <v>3839</v>
      </c>
      <c r="BJ64" s="112">
        <v>3956</v>
      </c>
      <c r="BK64" s="112">
        <v>3858</v>
      </c>
      <c r="BL64" s="112">
        <v>3976</v>
      </c>
      <c r="BM64" s="112">
        <v>3972</v>
      </c>
      <c r="BN64" s="112">
        <v>4053</v>
      </c>
      <c r="BO64" s="112">
        <v>4079</v>
      </c>
      <c r="BP64" s="112">
        <v>4171</v>
      </c>
      <c r="BQ64" s="112">
        <v>4017</v>
      </c>
      <c r="BR64" s="112">
        <v>3905</v>
      </c>
      <c r="BS64" s="112">
        <v>3778</v>
      </c>
      <c r="BT64" s="112">
        <v>3568</v>
      </c>
      <c r="BU64" s="112">
        <v>3399</v>
      </c>
      <c r="BV64" s="112">
        <v>3284</v>
      </c>
      <c r="BW64" s="112">
        <v>3218</v>
      </c>
      <c r="BX64" s="112">
        <v>3110</v>
      </c>
      <c r="BY64" s="112">
        <v>2855</v>
      </c>
      <c r="BZ64" s="112">
        <v>2611</v>
      </c>
      <c r="CA64" s="112">
        <v>2570</v>
      </c>
      <c r="CB64" s="112">
        <v>2516</v>
      </c>
      <c r="CC64" s="112">
        <v>2349</v>
      </c>
      <c r="CD64" s="112">
        <v>2327</v>
      </c>
      <c r="CE64" s="112">
        <v>2388</v>
      </c>
      <c r="CF64" s="112">
        <v>2335</v>
      </c>
      <c r="CG64" s="112">
        <v>2586</v>
      </c>
      <c r="CH64" s="112">
        <v>2815</v>
      </c>
      <c r="CI64" s="112">
        <v>2022</v>
      </c>
      <c r="CJ64" s="112">
        <v>2037</v>
      </c>
      <c r="CK64" s="112">
        <v>1927</v>
      </c>
      <c r="CL64" s="112">
        <v>1806</v>
      </c>
      <c r="CM64" s="112">
        <v>1533</v>
      </c>
      <c r="CN64" s="112">
        <v>1341</v>
      </c>
      <c r="CO64" s="112">
        <v>1342</v>
      </c>
      <c r="CP64" s="112">
        <v>1359</v>
      </c>
      <c r="CQ64" s="112">
        <v>1291</v>
      </c>
      <c r="CR64" s="112">
        <v>1184</v>
      </c>
      <c r="CS64" s="112">
        <v>1074</v>
      </c>
      <c r="CT64" s="112">
        <v>980</v>
      </c>
      <c r="CU64" s="112">
        <v>865</v>
      </c>
      <c r="CV64" s="112">
        <v>734</v>
      </c>
      <c r="CW64" s="112">
        <v>649</v>
      </c>
      <c r="CX64" s="112">
        <v>558</v>
      </c>
      <c r="CY64" s="112">
        <v>1782</v>
      </c>
      <c r="CZ64" s="113">
        <v>2997</v>
      </c>
      <c r="DA64" s="113">
        <v>3130</v>
      </c>
      <c r="DB64" s="113">
        <v>3324</v>
      </c>
      <c r="DC64" s="113">
        <v>3347</v>
      </c>
      <c r="DD64" s="113">
        <v>3526</v>
      </c>
      <c r="DE64" s="113">
        <v>3526</v>
      </c>
      <c r="DF64" s="113">
        <v>3560</v>
      </c>
      <c r="DG64" s="113">
        <v>3509</v>
      </c>
      <c r="DH64" s="113">
        <v>3853</v>
      </c>
      <c r="DI64" s="113">
        <v>3697</v>
      </c>
      <c r="DJ64" s="113">
        <v>3758</v>
      </c>
      <c r="DK64" s="113">
        <v>3567</v>
      </c>
      <c r="DL64" s="113">
        <v>3585</v>
      </c>
      <c r="DM64" s="113">
        <v>3480</v>
      </c>
      <c r="DN64" s="113">
        <v>3387</v>
      </c>
      <c r="DO64" s="113">
        <v>3271</v>
      </c>
      <c r="DP64" s="113">
        <v>3238</v>
      </c>
      <c r="DQ64" s="113">
        <v>3135</v>
      </c>
      <c r="DR64" s="113">
        <v>3014</v>
      </c>
      <c r="DS64" s="113">
        <v>2710</v>
      </c>
      <c r="DT64" s="113">
        <v>2902</v>
      </c>
      <c r="DU64" s="113">
        <v>3217</v>
      </c>
      <c r="DV64" s="113">
        <v>3264</v>
      </c>
      <c r="DW64" s="113">
        <v>3496</v>
      </c>
      <c r="DX64" s="113">
        <v>3539</v>
      </c>
      <c r="DY64" s="113">
        <v>3601</v>
      </c>
      <c r="DZ64" s="113">
        <v>3622</v>
      </c>
      <c r="EA64" s="113">
        <v>3569</v>
      </c>
      <c r="EB64" s="113">
        <v>3517</v>
      </c>
      <c r="EC64" s="113">
        <v>3617</v>
      </c>
      <c r="ED64" s="113">
        <v>3732</v>
      </c>
      <c r="EE64" s="113">
        <v>3946</v>
      </c>
      <c r="EF64" s="113">
        <v>3940</v>
      </c>
      <c r="EG64" s="113">
        <v>4059</v>
      </c>
      <c r="EH64" s="113">
        <v>4100</v>
      </c>
      <c r="EI64" s="113">
        <v>3921</v>
      </c>
      <c r="EJ64" s="113">
        <v>4116</v>
      </c>
      <c r="EK64" s="113">
        <v>4066</v>
      </c>
      <c r="EL64" s="113">
        <v>3995</v>
      </c>
      <c r="EM64" s="113">
        <v>4360</v>
      </c>
      <c r="EN64" s="113">
        <v>4377</v>
      </c>
      <c r="EO64" s="113">
        <v>4022</v>
      </c>
      <c r="EP64" s="113">
        <v>3699</v>
      </c>
      <c r="EQ64" s="113">
        <v>3748</v>
      </c>
      <c r="ER64" s="113">
        <v>3781</v>
      </c>
      <c r="ES64" s="113">
        <v>3878</v>
      </c>
      <c r="ET64" s="113">
        <v>3857</v>
      </c>
      <c r="EU64" s="113">
        <v>3960</v>
      </c>
      <c r="EV64" s="113">
        <v>4113</v>
      </c>
      <c r="EW64" s="113">
        <v>4260</v>
      </c>
      <c r="EX64" s="113">
        <v>3961</v>
      </c>
      <c r="EY64" s="113">
        <v>4146</v>
      </c>
      <c r="EZ64" s="113">
        <v>4110</v>
      </c>
      <c r="FA64" s="113">
        <v>4273</v>
      </c>
      <c r="FB64" s="113">
        <v>4334</v>
      </c>
      <c r="FC64" s="113">
        <v>4267</v>
      </c>
      <c r="FD64" s="113">
        <v>4161</v>
      </c>
      <c r="FE64" s="113">
        <v>3993</v>
      </c>
      <c r="FF64" s="113">
        <v>3860</v>
      </c>
      <c r="FG64" s="113">
        <v>3576</v>
      </c>
      <c r="FH64" s="113">
        <v>3463</v>
      </c>
      <c r="FI64" s="113">
        <v>3391</v>
      </c>
      <c r="FJ64" s="113">
        <v>3148</v>
      </c>
      <c r="FK64" s="113">
        <v>3020</v>
      </c>
      <c r="FL64" s="113">
        <v>2883</v>
      </c>
      <c r="FM64" s="113">
        <v>2748</v>
      </c>
      <c r="FN64" s="113">
        <v>2686</v>
      </c>
      <c r="FO64" s="113">
        <v>2592</v>
      </c>
      <c r="FP64" s="113">
        <v>2480</v>
      </c>
      <c r="FQ64" s="113">
        <v>2538</v>
      </c>
      <c r="FR64" s="113">
        <v>2586</v>
      </c>
      <c r="FS64" s="113">
        <v>2679</v>
      </c>
      <c r="FT64" s="113">
        <v>2759</v>
      </c>
      <c r="FU64" s="113">
        <v>3213</v>
      </c>
      <c r="FV64" s="113">
        <v>2335</v>
      </c>
      <c r="FW64" s="113">
        <v>2256</v>
      </c>
      <c r="FX64" s="113">
        <v>2234</v>
      </c>
      <c r="FY64" s="113">
        <v>2122</v>
      </c>
      <c r="FZ64" s="113">
        <v>1869</v>
      </c>
      <c r="GA64" s="113">
        <v>1617</v>
      </c>
      <c r="GB64" s="113">
        <v>1801</v>
      </c>
      <c r="GC64" s="113">
        <v>1704</v>
      </c>
      <c r="GD64" s="113">
        <v>1673</v>
      </c>
      <c r="GE64" s="113">
        <v>1583</v>
      </c>
      <c r="GF64" s="113">
        <v>1497</v>
      </c>
      <c r="GG64" s="113">
        <v>1486</v>
      </c>
      <c r="GH64" s="113">
        <v>1263</v>
      </c>
      <c r="GI64" s="113">
        <v>1085</v>
      </c>
      <c r="GJ64" s="113">
        <v>1081</v>
      </c>
      <c r="GK64" s="113">
        <v>942</v>
      </c>
      <c r="GL64" s="114">
        <v>3743</v>
      </c>
    </row>
    <row r="65" spans="1:194" s="2" customFormat="1" x14ac:dyDescent="0.3">
      <c r="A65" s="115" t="s">
        <v>276</v>
      </c>
      <c r="B65" s="267" t="s">
        <v>551</v>
      </c>
      <c r="C65" s="48" t="str">
        <f t="shared" si="25"/>
        <v xml:space="preserve">England – CCGs - East Lancashire </v>
      </c>
      <c r="D65" s="69">
        <f t="shared" si="26"/>
        <v>145344</v>
      </c>
      <c r="E65" s="69">
        <f t="shared" si="26"/>
        <v>152373</v>
      </c>
      <c r="F65" s="70">
        <f t="shared" si="27"/>
        <v>384162</v>
      </c>
      <c r="G65" s="70">
        <f t="shared" si="28"/>
        <v>189840</v>
      </c>
      <c r="H65" s="71">
        <f t="shared" si="29"/>
        <v>194322</v>
      </c>
      <c r="I65" s="71">
        <f t="shared" si="30"/>
        <v>145344</v>
      </c>
      <c r="J65" s="71">
        <f t="shared" si="31"/>
        <v>152373</v>
      </c>
      <c r="K65" s="68">
        <f t="shared" si="32"/>
        <v>44496</v>
      </c>
      <c r="L65" s="69">
        <f t="shared" si="33"/>
        <v>41949</v>
      </c>
      <c r="M65" s="112">
        <v>2240</v>
      </c>
      <c r="N65" s="112">
        <v>2270</v>
      </c>
      <c r="O65" s="112">
        <v>2341</v>
      </c>
      <c r="P65" s="112">
        <v>2502</v>
      </c>
      <c r="Q65" s="112">
        <v>2448</v>
      </c>
      <c r="R65" s="112">
        <v>2475</v>
      </c>
      <c r="S65" s="112">
        <v>2459</v>
      </c>
      <c r="T65" s="112">
        <v>2615</v>
      </c>
      <c r="U65" s="112">
        <v>2575</v>
      </c>
      <c r="V65" s="112">
        <v>2644</v>
      </c>
      <c r="W65" s="112">
        <v>2676</v>
      </c>
      <c r="X65" s="112">
        <v>2609</v>
      </c>
      <c r="Y65" s="112">
        <v>2557</v>
      </c>
      <c r="Z65" s="112">
        <v>2505</v>
      </c>
      <c r="AA65" s="112">
        <v>2455</v>
      </c>
      <c r="AB65" s="112">
        <v>2458</v>
      </c>
      <c r="AC65" s="112">
        <v>2319</v>
      </c>
      <c r="AD65" s="112">
        <v>2348</v>
      </c>
      <c r="AE65" s="112">
        <v>2200</v>
      </c>
      <c r="AF65" s="112">
        <v>1889</v>
      </c>
      <c r="AG65" s="112">
        <v>1840</v>
      </c>
      <c r="AH65" s="112">
        <v>1886</v>
      </c>
      <c r="AI65" s="112">
        <v>1972</v>
      </c>
      <c r="AJ65" s="112">
        <v>2240</v>
      </c>
      <c r="AK65" s="112">
        <v>2240</v>
      </c>
      <c r="AL65" s="112">
        <v>2192</v>
      </c>
      <c r="AM65" s="112">
        <v>2236</v>
      </c>
      <c r="AN65" s="112">
        <v>2305</v>
      </c>
      <c r="AO65" s="112">
        <v>2264</v>
      </c>
      <c r="AP65" s="112">
        <v>2499</v>
      </c>
      <c r="AQ65" s="112">
        <v>2389</v>
      </c>
      <c r="AR65" s="112">
        <v>2361</v>
      </c>
      <c r="AS65" s="112">
        <v>2411</v>
      </c>
      <c r="AT65" s="112">
        <v>2284</v>
      </c>
      <c r="AU65" s="112">
        <v>2356</v>
      </c>
      <c r="AV65" s="112">
        <v>2432</v>
      </c>
      <c r="AW65" s="112">
        <v>2334</v>
      </c>
      <c r="AX65" s="112">
        <v>2299</v>
      </c>
      <c r="AY65" s="112">
        <v>2346</v>
      </c>
      <c r="AZ65" s="112">
        <v>2236</v>
      </c>
      <c r="BA65" s="112">
        <v>2363</v>
      </c>
      <c r="BB65" s="112">
        <v>2183</v>
      </c>
      <c r="BC65" s="112">
        <v>2115</v>
      </c>
      <c r="BD65" s="112">
        <v>2095</v>
      </c>
      <c r="BE65" s="112">
        <v>2268</v>
      </c>
      <c r="BF65" s="112">
        <v>2207</v>
      </c>
      <c r="BG65" s="112">
        <v>2351</v>
      </c>
      <c r="BH65" s="112">
        <v>2403</v>
      </c>
      <c r="BI65" s="112">
        <v>2512</v>
      </c>
      <c r="BJ65" s="112">
        <v>2599</v>
      </c>
      <c r="BK65" s="112">
        <v>2626</v>
      </c>
      <c r="BL65" s="112">
        <v>2814</v>
      </c>
      <c r="BM65" s="112">
        <v>2903</v>
      </c>
      <c r="BN65" s="112">
        <v>2711</v>
      </c>
      <c r="BO65" s="112">
        <v>2623</v>
      </c>
      <c r="BP65" s="112">
        <v>2681</v>
      </c>
      <c r="BQ65" s="112">
        <v>2660</v>
      </c>
      <c r="BR65" s="112">
        <v>2623</v>
      </c>
      <c r="BS65" s="112">
        <v>2615</v>
      </c>
      <c r="BT65" s="112">
        <v>2496</v>
      </c>
      <c r="BU65" s="112">
        <v>2338</v>
      </c>
      <c r="BV65" s="112">
        <v>2386</v>
      </c>
      <c r="BW65" s="112">
        <v>2315</v>
      </c>
      <c r="BX65" s="112">
        <v>2256</v>
      </c>
      <c r="BY65" s="112">
        <v>2148</v>
      </c>
      <c r="BZ65" s="112">
        <v>2021</v>
      </c>
      <c r="CA65" s="112">
        <v>2034</v>
      </c>
      <c r="CB65" s="112">
        <v>2073</v>
      </c>
      <c r="CC65" s="112">
        <v>1983</v>
      </c>
      <c r="CD65" s="112">
        <v>1923</v>
      </c>
      <c r="CE65" s="112">
        <v>1985</v>
      </c>
      <c r="CF65" s="112">
        <v>2130</v>
      </c>
      <c r="CG65" s="112">
        <v>2243</v>
      </c>
      <c r="CH65" s="112">
        <v>2334</v>
      </c>
      <c r="CI65" s="112">
        <v>1738</v>
      </c>
      <c r="CJ65" s="112">
        <v>1584</v>
      </c>
      <c r="CK65" s="112">
        <v>1514</v>
      </c>
      <c r="CL65" s="112">
        <v>1387</v>
      </c>
      <c r="CM65" s="112">
        <v>1178</v>
      </c>
      <c r="CN65" s="112">
        <v>1150</v>
      </c>
      <c r="CO65" s="112">
        <v>998</v>
      </c>
      <c r="CP65" s="112">
        <v>877</v>
      </c>
      <c r="CQ65" s="112">
        <v>876</v>
      </c>
      <c r="CR65" s="112">
        <v>795</v>
      </c>
      <c r="CS65" s="112">
        <v>693</v>
      </c>
      <c r="CT65" s="112">
        <v>613</v>
      </c>
      <c r="CU65" s="112">
        <v>526</v>
      </c>
      <c r="CV65" s="112">
        <v>410</v>
      </c>
      <c r="CW65" s="112">
        <v>354</v>
      </c>
      <c r="CX65" s="112">
        <v>335</v>
      </c>
      <c r="CY65" s="112">
        <v>1088</v>
      </c>
      <c r="CZ65" s="113">
        <v>2146</v>
      </c>
      <c r="DA65" s="113">
        <v>2161</v>
      </c>
      <c r="DB65" s="113">
        <v>2166</v>
      </c>
      <c r="DC65" s="113">
        <v>2227</v>
      </c>
      <c r="DD65" s="113">
        <v>2392</v>
      </c>
      <c r="DE65" s="113">
        <v>2387</v>
      </c>
      <c r="DF65" s="113">
        <v>2448</v>
      </c>
      <c r="DG65" s="113">
        <v>2473</v>
      </c>
      <c r="DH65" s="113">
        <v>2477</v>
      </c>
      <c r="DI65" s="113">
        <v>2389</v>
      </c>
      <c r="DJ65" s="113">
        <v>2509</v>
      </c>
      <c r="DK65" s="113">
        <v>2513</v>
      </c>
      <c r="DL65" s="113">
        <v>2499</v>
      </c>
      <c r="DM65" s="113">
        <v>2351</v>
      </c>
      <c r="DN65" s="113">
        <v>2381</v>
      </c>
      <c r="DO65" s="113">
        <v>2237</v>
      </c>
      <c r="DP65" s="113">
        <v>2144</v>
      </c>
      <c r="DQ65" s="113">
        <v>2049</v>
      </c>
      <c r="DR65" s="113">
        <v>2033</v>
      </c>
      <c r="DS65" s="113">
        <v>1683</v>
      </c>
      <c r="DT65" s="113">
        <v>1564</v>
      </c>
      <c r="DU65" s="113">
        <v>1676</v>
      </c>
      <c r="DV65" s="113">
        <v>2000</v>
      </c>
      <c r="DW65" s="113">
        <v>2023</v>
      </c>
      <c r="DX65" s="113">
        <v>2141</v>
      </c>
      <c r="DY65" s="113">
        <v>2104</v>
      </c>
      <c r="DZ65" s="113">
        <v>2189</v>
      </c>
      <c r="EA65" s="113">
        <v>2154</v>
      </c>
      <c r="EB65" s="113">
        <v>2422</v>
      </c>
      <c r="EC65" s="113">
        <v>2504</v>
      </c>
      <c r="ED65" s="113">
        <v>2423</v>
      </c>
      <c r="EE65" s="113">
        <v>2522</v>
      </c>
      <c r="EF65" s="113">
        <v>2669</v>
      </c>
      <c r="EG65" s="113">
        <v>2524</v>
      </c>
      <c r="EH65" s="113">
        <v>2584</v>
      </c>
      <c r="EI65" s="113">
        <v>2481</v>
      </c>
      <c r="EJ65" s="113">
        <v>2419</v>
      </c>
      <c r="EK65" s="113">
        <v>2445</v>
      </c>
      <c r="EL65" s="113">
        <v>2515</v>
      </c>
      <c r="EM65" s="113">
        <v>2470</v>
      </c>
      <c r="EN65" s="113">
        <v>2398</v>
      </c>
      <c r="EO65" s="113">
        <v>2319</v>
      </c>
      <c r="EP65" s="113">
        <v>2185</v>
      </c>
      <c r="EQ65" s="113">
        <v>2120</v>
      </c>
      <c r="ER65" s="113">
        <v>2349</v>
      </c>
      <c r="ES65" s="113">
        <v>2318</v>
      </c>
      <c r="ET65" s="113">
        <v>2309</v>
      </c>
      <c r="EU65" s="113">
        <v>2502</v>
      </c>
      <c r="EV65" s="113">
        <v>2559</v>
      </c>
      <c r="EW65" s="113">
        <v>2798</v>
      </c>
      <c r="EX65" s="113">
        <v>2793</v>
      </c>
      <c r="EY65" s="113">
        <v>2853</v>
      </c>
      <c r="EZ65" s="113">
        <v>2780</v>
      </c>
      <c r="FA65" s="113">
        <v>2764</v>
      </c>
      <c r="FB65" s="113">
        <v>2651</v>
      </c>
      <c r="FC65" s="113">
        <v>2729</v>
      </c>
      <c r="FD65" s="113">
        <v>2718</v>
      </c>
      <c r="FE65" s="113">
        <v>2793</v>
      </c>
      <c r="FF65" s="113">
        <v>2692</v>
      </c>
      <c r="FG65" s="113">
        <v>2610</v>
      </c>
      <c r="FH65" s="113">
        <v>2497</v>
      </c>
      <c r="FI65" s="113">
        <v>2328</v>
      </c>
      <c r="FJ65" s="113">
        <v>2403</v>
      </c>
      <c r="FK65" s="113">
        <v>2358</v>
      </c>
      <c r="FL65" s="113">
        <v>2207</v>
      </c>
      <c r="FM65" s="113">
        <v>2178</v>
      </c>
      <c r="FN65" s="113">
        <v>2090</v>
      </c>
      <c r="FO65" s="113">
        <v>2070</v>
      </c>
      <c r="FP65" s="113">
        <v>1942</v>
      </c>
      <c r="FQ65" s="113">
        <v>2060</v>
      </c>
      <c r="FR65" s="113">
        <v>2102</v>
      </c>
      <c r="FS65" s="113">
        <v>2251</v>
      </c>
      <c r="FT65" s="113">
        <v>2341</v>
      </c>
      <c r="FU65" s="113">
        <v>2459</v>
      </c>
      <c r="FV65" s="113">
        <v>1762</v>
      </c>
      <c r="FW65" s="113">
        <v>1802</v>
      </c>
      <c r="FX65" s="113">
        <v>1747</v>
      </c>
      <c r="FY65" s="113">
        <v>1487</v>
      </c>
      <c r="FZ65" s="113">
        <v>1342</v>
      </c>
      <c r="GA65" s="113">
        <v>1234</v>
      </c>
      <c r="GB65" s="113">
        <v>1134</v>
      </c>
      <c r="GC65" s="113">
        <v>1136</v>
      </c>
      <c r="GD65" s="113">
        <v>1031</v>
      </c>
      <c r="GE65" s="113">
        <v>988</v>
      </c>
      <c r="GF65" s="113">
        <v>957</v>
      </c>
      <c r="GG65" s="113">
        <v>795</v>
      </c>
      <c r="GH65" s="113">
        <v>772</v>
      </c>
      <c r="GI65" s="113">
        <v>669</v>
      </c>
      <c r="GJ65" s="113">
        <v>634</v>
      </c>
      <c r="GK65" s="113">
        <v>540</v>
      </c>
      <c r="GL65" s="114">
        <v>2272</v>
      </c>
    </row>
    <row r="66" spans="1:194" s="2" customFormat="1" x14ac:dyDescent="0.3">
      <c r="A66" s="115" t="s">
        <v>276</v>
      </c>
      <c r="B66" s="267" t="s">
        <v>552</v>
      </c>
      <c r="C66" s="48" t="str">
        <f t="shared" si="25"/>
        <v xml:space="preserve">England – CCGs - East Leicestershire and Rutland </v>
      </c>
      <c r="D66" s="69">
        <f t="shared" si="26"/>
        <v>132226</v>
      </c>
      <c r="E66" s="69">
        <f t="shared" si="26"/>
        <v>139894</v>
      </c>
      <c r="F66" s="70">
        <f t="shared" si="27"/>
        <v>341856</v>
      </c>
      <c r="G66" s="70">
        <f t="shared" si="28"/>
        <v>168188</v>
      </c>
      <c r="H66" s="71">
        <f t="shared" si="29"/>
        <v>173668</v>
      </c>
      <c r="I66" s="71">
        <f t="shared" si="30"/>
        <v>132226</v>
      </c>
      <c r="J66" s="71">
        <f t="shared" si="31"/>
        <v>139894</v>
      </c>
      <c r="K66" s="68">
        <f t="shared" si="32"/>
        <v>35962</v>
      </c>
      <c r="L66" s="69">
        <f t="shared" si="33"/>
        <v>33774</v>
      </c>
      <c r="M66" s="112">
        <v>1651</v>
      </c>
      <c r="N66" s="112">
        <v>1659</v>
      </c>
      <c r="O66" s="112">
        <v>1849</v>
      </c>
      <c r="P66" s="112">
        <v>1841</v>
      </c>
      <c r="Q66" s="112">
        <v>1919</v>
      </c>
      <c r="R66" s="112">
        <v>2038</v>
      </c>
      <c r="S66" s="112">
        <v>1946</v>
      </c>
      <c r="T66" s="112">
        <v>2068</v>
      </c>
      <c r="U66" s="112">
        <v>2062</v>
      </c>
      <c r="V66" s="112">
        <v>2126</v>
      </c>
      <c r="W66" s="112">
        <v>2011</v>
      </c>
      <c r="X66" s="112">
        <v>2123</v>
      </c>
      <c r="Y66" s="112">
        <v>2184</v>
      </c>
      <c r="Z66" s="112">
        <v>2090</v>
      </c>
      <c r="AA66" s="112">
        <v>2192</v>
      </c>
      <c r="AB66" s="112">
        <v>2107</v>
      </c>
      <c r="AC66" s="112">
        <v>2120</v>
      </c>
      <c r="AD66" s="112">
        <v>1976</v>
      </c>
      <c r="AE66" s="112">
        <v>1896</v>
      </c>
      <c r="AF66" s="112">
        <v>1897</v>
      </c>
      <c r="AG66" s="112">
        <v>1494</v>
      </c>
      <c r="AH66" s="112">
        <v>1494</v>
      </c>
      <c r="AI66" s="112">
        <v>1714</v>
      </c>
      <c r="AJ66" s="112">
        <v>1801</v>
      </c>
      <c r="AK66" s="112">
        <v>2096</v>
      </c>
      <c r="AL66" s="112">
        <v>2179</v>
      </c>
      <c r="AM66" s="112">
        <v>2038</v>
      </c>
      <c r="AN66" s="112">
        <v>1950</v>
      </c>
      <c r="AO66" s="112">
        <v>1651</v>
      </c>
      <c r="AP66" s="112">
        <v>1697</v>
      </c>
      <c r="AQ66" s="112">
        <v>1723</v>
      </c>
      <c r="AR66" s="112">
        <v>1803</v>
      </c>
      <c r="AS66" s="112">
        <v>1901</v>
      </c>
      <c r="AT66" s="112">
        <v>1814</v>
      </c>
      <c r="AU66" s="112">
        <v>1849</v>
      </c>
      <c r="AV66" s="112">
        <v>1986</v>
      </c>
      <c r="AW66" s="112">
        <v>1839</v>
      </c>
      <c r="AX66" s="112">
        <v>1833</v>
      </c>
      <c r="AY66" s="112">
        <v>1887</v>
      </c>
      <c r="AZ66" s="112">
        <v>2073</v>
      </c>
      <c r="BA66" s="112">
        <v>2056</v>
      </c>
      <c r="BB66" s="112">
        <v>1949</v>
      </c>
      <c r="BC66" s="112">
        <v>1902</v>
      </c>
      <c r="BD66" s="112">
        <v>1851</v>
      </c>
      <c r="BE66" s="112">
        <v>1989</v>
      </c>
      <c r="BF66" s="112">
        <v>2070</v>
      </c>
      <c r="BG66" s="112">
        <v>2100</v>
      </c>
      <c r="BH66" s="112">
        <v>2193</v>
      </c>
      <c r="BI66" s="112">
        <v>2345</v>
      </c>
      <c r="BJ66" s="112">
        <v>2569</v>
      </c>
      <c r="BK66" s="112">
        <v>2296</v>
      </c>
      <c r="BL66" s="112">
        <v>2629</v>
      </c>
      <c r="BM66" s="112">
        <v>2561</v>
      </c>
      <c r="BN66" s="112">
        <v>2541</v>
      </c>
      <c r="BO66" s="112">
        <v>2525</v>
      </c>
      <c r="BP66" s="112">
        <v>2658</v>
      </c>
      <c r="BQ66" s="112">
        <v>2572</v>
      </c>
      <c r="BR66" s="112">
        <v>2533</v>
      </c>
      <c r="BS66" s="112">
        <v>2416</v>
      </c>
      <c r="BT66" s="112">
        <v>2466</v>
      </c>
      <c r="BU66" s="112">
        <v>2267</v>
      </c>
      <c r="BV66" s="112">
        <v>2174</v>
      </c>
      <c r="BW66" s="112">
        <v>2124</v>
      </c>
      <c r="BX66" s="112">
        <v>2008</v>
      </c>
      <c r="BY66" s="112">
        <v>2035</v>
      </c>
      <c r="BZ66" s="112">
        <v>1880</v>
      </c>
      <c r="CA66" s="112">
        <v>1834</v>
      </c>
      <c r="CB66" s="112">
        <v>1983</v>
      </c>
      <c r="CC66" s="112">
        <v>1900</v>
      </c>
      <c r="CD66" s="112">
        <v>1946</v>
      </c>
      <c r="CE66" s="112">
        <v>1879</v>
      </c>
      <c r="CF66" s="112">
        <v>1985</v>
      </c>
      <c r="CG66" s="112">
        <v>1980</v>
      </c>
      <c r="CH66" s="112">
        <v>2237</v>
      </c>
      <c r="CI66" s="112">
        <v>1665</v>
      </c>
      <c r="CJ66" s="112">
        <v>1601</v>
      </c>
      <c r="CK66" s="112">
        <v>1583</v>
      </c>
      <c r="CL66" s="112">
        <v>1464</v>
      </c>
      <c r="CM66" s="112">
        <v>1192</v>
      </c>
      <c r="CN66" s="112">
        <v>1043</v>
      </c>
      <c r="CO66" s="112">
        <v>1060</v>
      </c>
      <c r="CP66" s="112">
        <v>1070</v>
      </c>
      <c r="CQ66" s="112">
        <v>978</v>
      </c>
      <c r="CR66" s="112">
        <v>875</v>
      </c>
      <c r="CS66" s="112">
        <v>772</v>
      </c>
      <c r="CT66" s="112">
        <v>710</v>
      </c>
      <c r="CU66" s="112">
        <v>644</v>
      </c>
      <c r="CV66" s="112">
        <v>544</v>
      </c>
      <c r="CW66" s="112">
        <v>432</v>
      </c>
      <c r="CX66" s="112">
        <v>377</v>
      </c>
      <c r="CY66" s="112">
        <v>1148</v>
      </c>
      <c r="CZ66" s="113">
        <v>1451</v>
      </c>
      <c r="DA66" s="113">
        <v>1590</v>
      </c>
      <c r="DB66" s="113">
        <v>1650</v>
      </c>
      <c r="DC66" s="113">
        <v>1666</v>
      </c>
      <c r="DD66" s="113">
        <v>1883</v>
      </c>
      <c r="DE66" s="113">
        <v>1769</v>
      </c>
      <c r="DF66" s="113">
        <v>1838</v>
      </c>
      <c r="DG66" s="113">
        <v>1909</v>
      </c>
      <c r="DH66" s="113">
        <v>2009</v>
      </c>
      <c r="DI66" s="113">
        <v>2004</v>
      </c>
      <c r="DJ66" s="113">
        <v>2123</v>
      </c>
      <c r="DK66" s="113">
        <v>1892</v>
      </c>
      <c r="DL66" s="113">
        <v>2012</v>
      </c>
      <c r="DM66" s="113">
        <v>2072</v>
      </c>
      <c r="DN66" s="113">
        <v>2059</v>
      </c>
      <c r="DO66" s="113">
        <v>1950</v>
      </c>
      <c r="DP66" s="113">
        <v>1980</v>
      </c>
      <c r="DQ66" s="113">
        <v>1917</v>
      </c>
      <c r="DR66" s="113">
        <v>1793</v>
      </c>
      <c r="DS66" s="113">
        <v>1740</v>
      </c>
      <c r="DT66" s="113">
        <v>1211</v>
      </c>
      <c r="DU66" s="113">
        <v>1311</v>
      </c>
      <c r="DV66" s="113">
        <v>1424</v>
      </c>
      <c r="DW66" s="113">
        <v>1625</v>
      </c>
      <c r="DX66" s="113">
        <v>1744</v>
      </c>
      <c r="DY66" s="113">
        <v>1798</v>
      </c>
      <c r="DZ66" s="113">
        <v>1901</v>
      </c>
      <c r="EA66" s="113">
        <v>1750</v>
      </c>
      <c r="EB66" s="113">
        <v>1720</v>
      </c>
      <c r="EC66" s="113">
        <v>1871</v>
      </c>
      <c r="ED66" s="113">
        <v>1920</v>
      </c>
      <c r="EE66" s="113">
        <v>1964</v>
      </c>
      <c r="EF66" s="113">
        <v>2124</v>
      </c>
      <c r="EG66" s="113">
        <v>1933</v>
      </c>
      <c r="EH66" s="113">
        <v>2073</v>
      </c>
      <c r="EI66" s="113">
        <v>2058</v>
      </c>
      <c r="EJ66" s="113">
        <v>2103</v>
      </c>
      <c r="EK66" s="113">
        <v>2114</v>
      </c>
      <c r="EL66" s="113">
        <v>2106</v>
      </c>
      <c r="EM66" s="113">
        <v>2122</v>
      </c>
      <c r="EN66" s="113">
        <v>2205</v>
      </c>
      <c r="EO66" s="113">
        <v>2087</v>
      </c>
      <c r="EP66" s="113">
        <v>1976</v>
      </c>
      <c r="EQ66" s="113">
        <v>1974</v>
      </c>
      <c r="ER66" s="113">
        <v>1980</v>
      </c>
      <c r="ES66" s="113">
        <v>2146</v>
      </c>
      <c r="ET66" s="113">
        <v>2237</v>
      </c>
      <c r="EU66" s="113">
        <v>2330</v>
      </c>
      <c r="EV66" s="113">
        <v>2407</v>
      </c>
      <c r="EW66" s="113">
        <v>2559</v>
      </c>
      <c r="EX66" s="113">
        <v>2554</v>
      </c>
      <c r="EY66" s="113">
        <v>2648</v>
      </c>
      <c r="EZ66" s="113">
        <v>2678</v>
      </c>
      <c r="FA66" s="113">
        <v>2614</v>
      </c>
      <c r="FB66" s="113">
        <v>2732</v>
      </c>
      <c r="FC66" s="113">
        <v>2718</v>
      </c>
      <c r="FD66" s="113">
        <v>2662</v>
      </c>
      <c r="FE66" s="113">
        <v>2609</v>
      </c>
      <c r="FF66" s="113">
        <v>2505</v>
      </c>
      <c r="FG66" s="113">
        <v>2398</v>
      </c>
      <c r="FH66" s="113">
        <v>2225</v>
      </c>
      <c r="FI66" s="113">
        <v>2256</v>
      </c>
      <c r="FJ66" s="113">
        <v>2172</v>
      </c>
      <c r="FK66" s="113">
        <v>2106</v>
      </c>
      <c r="FL66" s="113">
        <v>2016</v>
      </c>
      <c r="FM66" s="113">
        <v>1906</v>
      </c>
      <c r="FN66" s="113">
        <v>1973</v>
      </c>
      <c r="FO66" s="113">
        <v>2011</v>
      </c>
      <c r="FP66" s="113">
        <v>1935</v>
      </c>
      <c r="FQ66" s="113">
        <v>1919</v>
      </c>
      <c r="FR66" s="113">
        <v>2069</v>
      </c>
      <c r="FS66" s="113">
        <v>2153</v>
      </c>
      <c r="FT66" s="113">
        <v>2240</v>
      </c>
      <c r="FU66" s="113">
        <v>2368</v>
      </c>
      <c r="FV66" s="113">
        <v>1778</v>
      </c>
      <c r="FW66" s="113">
        <v>1791</v>
      </c>
      <c r="FX66" s="113">
        <v>1840</v>
      </c>
      <c r="FY66" s="113">
        <v>1676</v>
      </c>
      <c r="FZ66" s="113">
        <v>1346</v>
      </c>
      <c r="GA66" s="113">
        <v>1232</v>
      </c>
      <c r="GB66" s="113">
        <v>1208</v>
      </c>
      <c r="GC66" s="113">
        <v>1246</v>
      </c>
      <c r="GD66" s="113">
        <v>1231</v>
      </c>
      <c r="GE66" s="113">
        <v>1120</v>
      </c>
      <c r="GF66" s="113">
        <v>1043</v>
      </c>
      <c r="GG66" s="113">
        <v>952</v>
      </c>
      <c r="GH66" s="113">
        <v>857</v>
      </c>
      <c r="GI66" s="113">
        <v>756</v>
      </c>
      <c r="GJ66" s="113">
        <v>707</v>
      </c>
      <c r="GK66" s="113">
        <v>613</v>
      </c>
      <c r="GL66" s="114">
        <v>2725</v>
      </c>
    </row>
    <row r="67" spans="1:194" s="2" customFormat="1" x14ac:dyDescent="0.3">
      <c r="A67" s="115" t="s">
        <v>276</v>
      </c>
      <c r="B67" s="267" t="s">
        <v>553</v>
      </c>
      <c r="C67" s="48" t="str">
        <f t="shared" si="25"/>
        <v xml:space="preserve">England – CCGs - East Riding of Yorkshire </v>
      </c>
      <c r="D67" s="69">
        <f t="shared" si="26"/>
        <v>126218</v>
      </c>
      <c r="E67" s="69">
        <f t="shared" si="26"/>
        <v>134512</v>
      </c>
      <c r="F67" s="70">
        <f t="shared" si="27"/>
        <v>319753</v>
      </c>
      <c r="G67" s="70">
        <f t="shared" si="28"/>
        <v>156737</v>
      </c>
      <c r="H67" s="71">
        <f t="shared" si="29"/>
        <v>163016</v>
      </c>
      <c r="I67" s="71">
        <f t="shared" si="30"/>
        <v>126218</v>
      </c>
      <c r="J67" s="71">
        <f t="shared" si="31"/>
        <v>134512</v>
      </c>
      <c r="K67" s="68">
        <f t="shared" si="32"/>
        <v>30519</v>
      </c>
      <c r="L67" s="69">
        <f t="shared" si="33"/>
        <v>28504</v>
      </c>
      <c r="M67" s="112">
        <v>1376</v>
      </c>
      <c r="N67" s="112">
        <v>1373</v>
      </c>
      <c r="O67" s="112">
        <v>1505</v>
      </c>
      <c r="P67" s="112">
        <v>1575</v>
      </c>
      <c r="Q67" s="112">
        <v>1634</v>
      </c>
      <c r="R67" s="112">
        <v>1708</v>
      </c>
      <c r="S67" s="112">
        <v>1696</v>
      </c>
      <c r="T67" s="112">
        <v>1747</v>
      </c>
      <c r="U67" s="112">
        <v>1926</v>
      </c>
      <c r="V67" s="112">
        <v>1830</v>
      </c>
      <c r="W67" s="112">
        <v>1743</v>
      </c>
      <c r="X67" s="112">
        <v>1746</v>
      </c>
      <c r="Y67" s="112">
        <v>1912</v>
      </c>
      <c r="Z67" s="112">
        <v>1840</v>
      </c>
      <c r="AA67" s="112">
        <v>1736</v>
      </c>
      <c r="AB67" s="112">
        <v>1715</v>
      </c>
      <c r="AC67" s="112">
        <v>1718</v>
      </c>
      <c r="AD67" s="112">
        <v>1739</v>
      </c>
      <c r="AE67" s="112">
        <v>1661</v>
      </c>
      <c r="AF67" s="112">
        <v>1312</v>
      </c>
      <c r="AG67" s="112">
        <v>1351</v>
      </c>
      <c r="AH67" s="112">
        <v>1406</v>
      </c>
      <c r="AI67" s="112">
        <v>1351</v>
      </c>
      <c r="AJ67" s="112">
        <v>1505</v>
      </c>
      <c r="AK67" s="112">
        <v>1537</v>
      </c>
      <c r="AL67" s="112">
        <v>1543</v>
      </c>
      <c r="AM67" s="112">
        <v>1590</v>
      </c>
      <c r="AN67" s="112">
        <v>1561</v>
      </c>
      <c r="AO67" s="112">
        <v>1557</v>
      </c>
      <c r="AP67" s="112">
        <v>1333</v>
      </c>
      <c r="AQ67" s="112">
        <v>1385</v>
      </c>
      <c r="AR67" s="112">
        <v>1519</v>
      </c>
      <c r="AS67" s="112">
        <v>1474</v>
      </c>
      <c r="AT67" s="112">
        <v>1496</v>
      </c>
      <c r="AU67" s="112">
        <v>1497</v>
      </c>
      <c r="AV67" s="112">
        <v>1379</v>
      </c>
      <c r="AW67" s="112">
        <v>1584</v>
      </c>
      <c r="AX67" s="112">
        <v>1508</v>
      </c>
      <c r="AY67" s="112">
        <v>1630</v>
      </c>
      <c r="AZ67" s="112">
        <v>1565</v>
      </c>
      <c r="BA67" s="112">
        <v>1619</v>
      </c>
      <c r="BB67" s="112">
        <v>1706</v>
      </c>
      <c r="BC67" s="112">
        <v>1625</v>
      </c>
      <c r="BD67" s="112">
        <v>1579</v>
      </c>
      <c r="BE67" s="112">
        <v>1703</v>
      </c>
      <c r="BF67" s="112">
        <v>1814</v>
      </c>
      <c r="BG67" s="112">
        <v>1883</v>
      </c>
      <c r="BH67" s="112">
        <v>1991</v>
      </c>
      <c r="BI67" s="112">
        <v>2203</v>
      </c>
      <c r="BJ67" s="112">
        <v>2333</v>
      </c>
      <c r="BK67" s="112">
        <v>2242</v>
      </c>
      <c r="BL67" s="112">
        <v>2309</v>
      </c>
      <c r="BM67" s="112">
        <v>2297</v>
      </c>
      <c r="BN67" s="112">
        <v>2407</v>
      </c>
      <c r="BO67" s="112">
        <v>2496</v>
      </c>
      <c r="BP67" s="112">
        <v>2520</v>
      </c>
      <c r="BQ67" s="112">
        <v>2572</v>
      </c>
      <c r="BR67" s="112">
        <v>2585</v>
      </c>
      <c r="BS67" s="112">
        <v>2548</v>
      </c>
      <c r="BT67" s="112">
        <v>2420</v>
      </c>
      <c r="BU67" s="112">
        <v>2365</v>
      </c>
      <c r="BV67" s="112">
        <v>2264</v>
      </c>
      <c r="BW67" s="112">
        <v>2352</v>
      </c>
      <c r="BX67" s="112">
        <v>2282</v>
      </c>
      <c r="BY67" s="112">
        <v>2198</v>
      </c>
      <c r="BZ67" s="112">
        <v>2126</v>
      </c>
      <c r="CA67" s="112">
        <v>2166</v>
      </c>
      <c r="CB67" s="112">
        <v>2085</v>
      </c>
      <c r="CC67" s="112">
        <v>2101</v>
      </c>
      <c r="CD67" s="112">
        <v>2198</v>
      </c>
      <c r="CE67" s="112">
        <v>2287</v>
      </c>
      <c r="CF67" s="112">
        <v>2295</v>
      </c>
      <c r="CG67" s="112">
        <v>2332</v>
      </c>
      <c r="CH67" s="112">
        <v>2762</v>
      </c>
      <c r="CI67" s="112">
        <v>1975</v>
      </c>
      <c r="CJ67" s="112">
        <v>1805</v>
      </c>
      <c r="CK67" s="112">
        <v>1687</v>
      </c>
      <c r="CL67" s="112">
        <v>1550</v>
      </c>
      <c r="CM67" s="112">
        <v>1315</v>
      </c>
      <c r="CN67" s="112">
        <v>1168</v>
      </c>
      <c r="CO67" s="112">
        <v>1193</v>
      </c>
      <c r="CP67" s="112">
        <v>1217</v>
      </c>
      <c r="CQ67" s="112">
        <v>1122</v>
      </c>
      <c r="CR67" s="112">
        <v>973</v>
      </c>
      <c r="CS67" s="112">
        <v>853</v>
      </c>
      <c r="CT67" s="112">
        <v>744</v>
      </c>
      <c r="CU67" s="112">
        <v>657</v>
      </c>
      <c r="CV67" s="112">
        <v>585</v>
      </c>
      <c r="CW67" s="112">
        <v>489</v>
      </c>
      <c r="CX67" s="112">
        <v>393</v>
      </c>
      <c r="CY67" s="112">
        <v>1083</v>
      </c>
      <c r="CZ67" s="113">
        <v>1139</v>
      </c>
      <c r="DA67" s="113">
        <v>1226</v>
      </c>
      <c r="DB67" s="113">
        <v>1347</v>
      </c>
      <c r="DC67" s="113">
        <v>1431</v>
      </c>
      <c r="DD67" s="113">
        <v>1505</v>
      </c>
      <c r="DE67" s="113">
        <v>1536</v>
      </c>
      <c r="DF67" s="113">
        <v>1575</v>
      </c>
      <c r="DG67" s="113">
        <v>1622</v>
      </c>
      <c r="DH67" s="113">
        <v>1707</v>
      </c>
      <c r="DI67" s="113">
        <v>1757</v>
      </c>
      <c r="DJ67" s="113">
        <v>1752</v>
      </c>
      <c r="DK67" s="113">
        <v>1738</v>
      </c>
      <c r="DL67" s="113">
        <v>1799</v>
      </c>
      <c r="DM67" s="113">
        <v>1684</v>
      </c>
      <c r="DN67" s="113">
        <v>1643</v>
      </c>
      <c r="DO67" s="113">
        <v>1734</v>
      </c>
      <c r="DP67" s="113">
        <v>1697</v>
      </c>
      <c r="DQ67" s="113">
        <v>1612</v>
      </c>
      <c r="DR67" s="113">
        <v>1547</v>
      </c>
      <c r="DS67" s="113">
        <v>1073</v>
      </c>
      <c r="DT67" s="113">
        <v>999</v>
      </c>
      <c r="DU67" s="113">
        <v>1158</v>
      </c>
      <c r="DV67" s="113">
        <v>1215</v>
      </c>
      <c r="DW67" s="113">
        <v>1250</v>
      </c>
      <c r="DX67" s="113">
        <v>1318</v>
      </c>
      <c r="DY67" s="113">
        <v>1340</v>
      </c>
      <c r="DZ67" s="113">
        <v>1306</v>
      </c>
      <c r="EA67" s="113">
        <v>1408</v>
      </c>
      <c r="EB67" s="113">
        <v>1470</v>
      </c>
      <c r="EC67" s="113">
        <v>1512</v>
      </c>
      <c r="ED67" s="113">
        <v>1405</v>
      </c>
      <c r="EE67" s="113">
        <v>1598</v>
      </c>
      <c r="EF67" s="113">
        <v>1683</v>
      </c>
      <c r="EG67" s="113">
        <v>1612</v>
      </c>
      <c r="EH67" s="113">
        <v>1657</v>
      </c>
      <c r="EI67" s="113">
        <v>1702</v>
      </c>
      <c r="EJ67" s="113">
        <v>1676</v>
      </c>
      <c r="EK67" s="113">
        <v>1688</v>
      </c>
      <c r="EL67" s="113">
        <v>1596</v>
      </c>
      <c r="EM67" s="113">
        <v>1822</v>
      </c>
      <c r="EN67" s="113">
        <v>1785</v>
      </c>
      <c r="EO67" s="113">
        <v>1881</v>
      </c>
      <c r="EP67" s="113">
        <v>1702</v>
      </c>
      <c r="EQ67" s="113">
        <v>1531</v>
      </c>
      <c r="ER67" s="113">
        <v>1834</v>
      </c>
      <c r="ES67" s="113">
        <v>1966</v>
      </c>
      <c r="ET67" s="113">
        <v>1974</v>
      </c>
      <c r="EU67" s="113">
        <v>2239</v>
      </c>
      <c r="EV67" s="113">
        <v>2327</v>
      </c>
      <c r="EW67" s="113">
        <v>2350</v>
      </c>
      <c r="EX67" s="113">
        <v>2323</v>
      </c>
      <c r="EY67" s="113">
        <v>2591</v>
      </c>
      <c r="EZ67" s="113">
        <v>2538</v>
      </c>
      <c r="FA67" s="113">
        <v>2419</v>
      </c>
      <c r="FB67" s="113">
        <v>2638</v>
      </c>
      <c r="FC67" s="113">
        <v>2552</v>
      </c>
      <c r="FD67" s="113">
        <v>2658</v>
      </c>
      <c r="FE67" s="113">
        <v>2692</v>
      </c>
      <c r="FF67" s="113">
        <v>2534</v>
      </c>
      <c r="FG67" s="113">
        <v>2507</v>
      </c>
      <c r="FH67" s="113">
        <v>2375</v>
      </c>
      <c r="FI67" s="113">
        <v>2365</v>
      </c>
      <c r="FJ67" s="113">
        <v>2413</v>
      </c>
      <c r="FK67" s="113">
        <v>2318</v>
      </c>
      <c r="FL67" s="113">
        <v>2359</v>
      </c>
      <c r="FM67" s="113">
        <v>2263</v>
      </c>
      <c r="FN67" s="113">
        <v>2242</v>
      </c>
      <c r="FO67" s="113">
        <v>2275</v>
      </c>
      <c r="FP67" s="113">
        <v>2228</v>
      </c>
      <c r="FQ67" s="113">
        <v>2265</v>
      </c>
      <c r="FR67" s="113">
        <v>2438</v>
      </c>
      <c r="FS67" s="113">
        <v>2372</v>
      </c>
      <c r="FT67" s="113">
        <v>2684</v>
      </c>
      <c r="FU67" s="113">
        <v>2893</v>
      </c>
      <c r="FV67" s="113">
        <v>2131</v>
      </c>
      <c r="FW67" s="113">
        <v>1958</v>
      </c>
      <c r="FX67" s="113">
        <v>1882</v>
      </c>
      <c r="FY67" s="113">
        <v>1816</v>
      </c>
      <c r="FZ67" s="113">
        <v>1543</v>
      </c>
      <c r="GA67" s="113">
        <v>1426</v>
      </c>
      <c r="GB67" s="113">
        <v>1486</v>
      </c>
      <c r="GC67" s="113">
        <v>1373</v>
      </c>
      <c r="GD67" s="113">
        <v>1337</v>
      </c>
      <c r="GE67" s="113">
        <v>1331</v>
      </c>
      <c r="GF67" s="113">
        <v>1137</v>
      </c>
      <c r="GG67" s="113">
        <v>1048</v>
      </c>
      <c r="GH67" s="113">
        <v>916</v>
      </c>
      <c r="GI67" s="113">
        <v>799</v>
      </c>
      <c r="GJ67" s="113">
        <v>720</v>
      </c>
      <c r="GK67" s="113">
        <v>641</v>
      </c>
      <c r="GL67" s="114">
        <v>2402</v>
      </c>
    </row>
    <row r="68" spans="1:194" s="2" customFormat="1" x14ac:dyDescent="0.3">
      <c r="A68" s="115" t="s">
        <v>276</v>
      </c>
      <c r="B68" s="267" t="s">
        <v>554</v>
      </c>
      <c r="C68" s="48" t="str">
        <f t="shared" si="25"/>
        <v xml:space="preserve">England – CCGs - East Staffordshire </v>
      </c>
      <c r="D68" s="69">
        <f t="shared" si="26"/>
        <v>51267</v>
      </c>
      <c r="E68" s="69">
        <f t="shared" si="26"/>
        <v>51571</v>
      </c>
      <c r="F68" s="70">
        <f t="shared" si="27"/>
        <v>131224</v>
      </c>
      <c r="G68" s="70">
        <f t="shared" si="28"/>
        <v>65906</v>
      </c>
      <c r="H68" s="71">
        <f t="shared" si="29"/>
        <v>65318</v>
      </c>
      <c r="I68" s="71">
        <f t="shared" si="30"/>
        <v>51267</v>
      </c>
      <c r="J68" s="71">
        <f t="shared" si="31"/>
        <v>51571</v>
      </c>
      <c r="K68" s="68">
        <f t="shared" si="32"/>
        <v>14639</v>
      </c>
      <c r="L68" s="69">
        <f t="shared" si="33"/>
        <v>13747</v>
      </c>
      <c r="M68" s="112">
        <v>783</v>
      </c>
      <c r="N68" s="112">
        <v>758</v>
      </c>
      <c r="O68" s="112">
        <v>779</v>
      </c>
      <c r="P68" s="112">
        <v>837</v>
      </c>
      <c r="Q68" s="112">
        <v>843</v>
      </c>
      <c r="R68" s="112">
        <v>815</v>
      </c>
      <c r="S68" s="112">
        <v>858</v>
      </c>
      <c r="T68" s="112">
        <v>845</v>
      </c>
      <c r="U68" s="112">
        <v>879</v>
      </c>
      <c r="V68" s="112">
        <v>868</v>
      </c>
      <c r="W68" s="112">
        <v>822</v>
      </c>
      <c r="X68" s="112">
        <v>860</v>
      </c>
      <c r="Y68" s="112">
        <v>804</v>
      </c>
      <c r="Z68" s="112">
        <v>745</v>
      </c>
      <c r="AA68" s="112">
        <v>793</v>
      </c>
      <c r="AB68" s="112">
        <v>779</v>
      </c>
      <c r="AC68" s="112">
        <v>810</v>
      </c>
      <c r="AD68" s="112">
        <v>761</v>
      </c>
      <c r="AE68" s="112">
        <v>775</v>
      </c>
      <c r="AF68" s="112">
        <v>612</v>
      </c>
      <c r="AG68" s="112">
        <v>593</v>
      </c>
      <c r="AH68" s="112">
        <v>635</v>
      </c>
      <c r="AI68" s="112">
        <v>703</v>
      </c>
      <c r="AJ68" s="112">
        <v>699</v>
      </c>
      <c r="AK68" s="112">
        <v>853</v>
      </c>
      <c r="AL68" s="112">
        <v>883</v>
      </c>
      <c r="AM68" s="112">
        <v>838</v>
      </c>
      <c r="AN68" s="112">
        <v>825</v>
      </c>
      <c r="AO68" s="112">
        <v>819</v>
      </c>
      <c r="AP68" s="112">
        <v>913</v>
      </c>
      <c r="AQ68" s="112">
        <v>841</v>
      </c>
      <c r="AR68" s="112">
        <v>773</v>
      </c>
      <c r="AS68" s="112">
        <v>846</v>
      </c>
      <c r="AT68" s="112">
        <v>780</v>
      </c>
      <c r="AU68" s="112">
        <v>748</v>
      </c>
      <c r="AV68" s="112">
        <v>864</v>
      </c>
      <c r="AW68" s="112">
        <v>811</v>
      </c>
      <c r="AX68" s="112">
        <v>757</v>
      </c>
      <c r="AY68" s="112">
        <v>868</v>
      </c>
      <c r="AZ68" s="112">
        <v>899</v>
      </c>
      <c r="BA68" s="112">
        <v>970</v>
      </c>
      <c r="BB68" s="112">
        <v>840</v>
      </c>
      <c r="BC68" s="112">
        <v>745</v>
      </c>
      <c r="BD68" s="112">
        <v>677</v>
      </c>
      <c r="BE68" s="112">
        <v>737</v>
      </c>
      <c r="BF68" s="112">
        <v>776</v>
      </c>
      <c r="BG68" s="112">
        <v>816</v>
      </c>
      <c r="BH68" s="112">
        <v>905</v>
      </c>
      <c r="BI68" s="112">
        <v>948</v>
      </c>
      <c r="BJ68" s="112">
        <v>968</v>
      </c>
      <c r="BK68" s="112">
        <v>935</v>
      </c>
      <c r="BL68" s="112">
        <v>909</v>
      </c>
      <c r="BM68" s="112">
        <v>944</v>
      </c>
      <c r="BN68" s="112">
        <v>1015</v>
      </c>
      <c r="BO68" s="112">
        <v>966</v>
      </c>
      <c r="BP68" s="112">
        <v>991</v>
      </c>
      <c r="BQ68" s="112">
        <v>941</v>
      </c>
      <c r="BR68" s="112">
        <v>914</v>
      </c>
      <c r="BS68" s="112">
        <v>983</v>
      </c>
      <c r="BT68" s="112">
        <v>926</v>
      </c>
      <c r="BU68" s="112">
        <v>857</v>
      </c>
      <c r="BV68" s="112">
        <v>876</v>
      </c>
      <c r="BW68" s="112">
        <v>783</v>
      </c>
      <c r="BX68" s="112">
        <v>779</v>
      </c>
      <c r="BY68" s="112">
        <v>724</v>
      </c>
      <c r="BZ68" s="112">
        <v>749</v>
      </c>
      <c r="CA68" s="112">
        <v>662</v>
      </c>
      <c r="CB68" s="112">
        <v>703</v>
      </c>
      <c r="CC68" s="112">
        <v>624</v>
      </c>
      <c r="CD68" s="112">
        <v>734</v>
      </c>
      <c r="CE68" s="112">
        <v>659</v>
      </c>
      <c r="CF68" s="112">
        <v>693</v>
      </c>
      <c r="CG68" s="112">
        <v>722</v>
      </c>
      <c r="CH68" s="112">
        <v>710</v>
      </c>
      <c r="CI68" s="112">
        <v>556</v>
      </c>
      <c r="CJ68" s="112">
        <v>562</v>
      </c>
      <c r="CK68" s="112">
        <v>609</v>
      </c>
      <c r="CL68" s="112">
        <v>507</v>
      </c>
      <c r="CM68" s="112">
        <v>435</v>
      </c>
      <c r="CN68" s="112">
        <v>354</v>
      </c>
      <c r="CO68" s="112">
        <v>365</v>
      </c>
      <c r="CP68" s="112">
        <v>354</v>
      </c>
      <c r="CQ68" s="112">
        <v>304</v>
      </c>
      <c r="CR68" s="112">
        <v>312</v>
      </c>
      <c r="CS68" s="112">
        <v>250</v>
      </c>
      <c r="CT68" s="112">
        <v>223</v>
      </c>
      <c r="CU68" s="112">
        <v>182</v>
      </c>
      <c r="CV68" s="112">
        <v>164</v>
      </c>
      <c r="CW68" s="112">
        <v>124</v>
      </c>
      <c r="CX68" s="112">
        <v>102</v>
      </c>
      <c r="CY68" s="112">
        <v>348</v>
      </c>
      <c r="CZ68" s="113">
        <v>695</v>
      </c>
      <c r="DA68" s="113">
        <v>705</v>
      </c>
      <c r="DB68" s="113">
        <v>725</v>
      </c>
      <c r="DC68" s="113">
        <v>776</v>
      </c>
      <c r="DD68" s="113">
        <v>745</v>
      </c>
      <c r="DE68" s="113">
        <v>793</v>
      </c>
      <c r="DF68" s="113">
        <v>830</v>
      </c>
      <c r="DG68" s="113">
        <v>760</v>
      </c>
      <c r="DH68" s="113">
        <v>834</v>
      </c>
      <c r="DI68" s="113">
        <v>766</v>
      </c>
      <c r="DJ68" s="113">
        <v>827</v>
      </c>
      <c r="DK68" s="113">
        <v>752</v>
      </c>
      <c r="DL68" s="113">
        <v>834</v>
      </c>
      <c r="DM68" s="113">
        <v>786</v>
      </c>
      <c r="DN68" s="113">
        <v>749</v>
      </c>
      <c r="DO68" s="113">
        <v>745</v>
      </c>
      <c r="DP68" s="113">
        <v>745</v>
      </c>
      <c r="DQ68" s="113">
        <v>680</v>
      </c>
      <c r="DR68" s="113">
        <v>689</v>
      </c>
      <c r="DS68" s="113">
        <v>521</v>
      </c>
      <c r="DT68" s="113">
        <v>503</v>
      </c>
      <c r="DU68" s="113">
        <v>528</v>
      </c>
      <c r="DV68" s="113">
        <v>589</v>
      </c>
      <c r="DW68" s="113">
        <v>678</v>
      </c>
      <c r="DX68" s="113">
        <v>752</v>
      </c>
      <c r="DY68" s="113">
        <v>698</v>
      </c>
      <c r="DZ68" s="113">
        <v>804</v>
      </c>
      <c r="EA68" s="113">
        <v>758</v>
      </c>
      <c r="EB68" s="113">
        <v>772</v>
      </c>
      <c r="EC68" s="113">
        <v>749</v>
      </c>
      <c r="ED68" s="113">
        <v>788</v>
      </c>
      <c r="EE68" s="113">
        <v>769</v>
      </c>
      <c r="EF68" s="113">
        <v>784</v>
      </c>
      <c r="EG68" s="113">
        <v>813</v>
      </c>
      <c r="EH68" s="113">
        <v>781</v>
      </c>
      <c r="EI68" s="113">
        <v>821</v>
      </c>
      <c r="EJ68" s="113">
        <v>774</v>
      </c>
      <c r="EK68" s="113">
        <v>873</v>
      </c>
      <c r="EL68" s="113">
        <v>808</v>
      </c>
      <c r="EM68" s="113">
        <v>792</v>
      </c>
      <c r="EN68" s="113">
        <v>836</v>
      </c>
      <c r="EO68" s="113">
        <v>770</v>
      </c>
      <c r="EP68" s="113">
        <v>725</v>
      </c>
      <c r="EQ68" s="113">
        <v>722</v>
      </c>
      <c r="ER68" s="113">
        <v>761</v>
      </c>
      <c r="ES68" s="113">
        <v>763</v>
      </c>
      <c r="ET68" s="113">
        <v>788</v>
      </c>
      <c r="EU68" s="113">
        <v>859</v>
      </c>
      <c r="EV68" s="113">
        <v>906</v>
      </c>
      <c r="EW68" s="113">
        <v>949</v>
      </c>
      <c r="EX68" s="113">
        <v>910</v>
      </c>
      <c r="EY68" s="113">
        <v>993</v>
      </c>
      <c r="EZ68" s="113">
        <v>996</v>
      </c>
      <c r="FA68" s="113">
        <v>1016</v>
      </c>
      <c r="FB68" s="113">
        <v>1014</v>
      </c>
      <c r="FC68" s="113">
        <v>979</v>
      </c>
      <c r="FD68" s="113">
        <v>994</v>
      </c>
      <c r="FE68" s="113">
        <v>906</v>
      </c>
      <c r="FF68" s="113">
        <v>942</v>
      </c>
      <c r="FG68" s="113">
        <v>903</v>
      </c>
      <c r="FH68" s="113">
        <v>851</v>
      </c>
      <c r="FI68" s="113">
        <v>845</v>
      </c>
      <c r="FJ68" s="113">
        <v>786</v>
      </c>
      <c r="FK68" s="113">
        <v>780</v>
      </c>
      <c r="FL68" s="113">
        <v>695</v>
      </c>
      <c r="FM68" s="113">
        <v>707</v>
      </c>
      <c r="FN68" s="113">
        <v>735</v>
      </c>
      <c r="FO68" s="113">
        <v>711</v>
      </c>
      <c r="FP68" s="113">
        <v>634</v>
      </c>
      <c r="FQ68" s="113">
        <v>643</v>
      </c>
      <c r="FR68" s="113">
        <v>727</v>
      </c>
      <c r="FS68" s="113">
        <v>669</v>
      </c>
      <c r="FT68" s="113">
        <v>723</v>
      </c>
      <c r="FU68" s="113">
        <v>833</v>
      </c>
      <c r="FV68" s="113">
        <v>622</v>
      </c>
      <c r="FW68" s="113">
        <v>613</v>
      </c>
      <c r="FX68" s="113">
        <v>630</v>
      </c>
      <c r="FY68" s="113">
        <v>575</v>
      </c>
      <c r="FZ68" s="113">
        <v>508</v>
      </c>
      <c r="GA68" s="113">
        <v>445</v>
      </c>
      <c r="GB68" s="113">
        <v>476</v>
      </c>
      <c r="GC68" s="113">
        <v>420</v>
      </c>
      <c r="GD68" s="113">
        <v>372</v>
      </c>
      <c r="GE68" s="113">
        <v>389</v>
      </c>
      <c r="GF68" s="113">
        <v>349</v>
      </c>
      <c r="GG68" s="113">
        <v>295</v>
      </c>
      <c r="GH68" s="113">
        <v>280</v>
      </c>
      <c r="GI68" s="113">
        <v>255</v>
      </c>
      <c r="GJ68" s="113">
        <v>229</v>
      </c>
      <c r="GK68" s="113">
        <v>217</v>
      </c>
      <c r="GL68" s="114">
        <v>781</v>
      </c>
    </row>
    <row r="69" spans="1:194" s="2" customFormat="1" x14ac:dyDescent="0.3">
      <c r="A69" s="115" t="s">
        <v>276</v>
      </c>
      <c r="B69" s="267" t="s">
        <v>555</v>
      </c>
      <c r="C69" s="48" t="str">
        <f t="shared" si="25"/>
        <v xml:space="preserve">England – CCGs - East Sussex </v>
      </c>
      <c r="D69" s="69">
        <f t="shared" si="26"/>
        <v>215745</v>
      </c>
      <c r="E69" s="69">
        <f t="shared" si="26"/>
        <v>236532</v>
      </c>
      <c r="F69" s="70">
        <f t="shared" si="27"/>
        <v>558852</v>
      </c>
      <c r="G69" s="70">
        <f t="shared" si="28"/>
        <v>270788</v>
      </c>
      <c r="H69" s="71">
        <f t="shared" si="29"/>
        <v>288064</v>
      </c>
      <c r="I69" s="71">
        <f t="shared" si="30"/>
        <v>215745</v>
      </c>
      <c r="J69" s="71">
        <f t="shared" si="31"/>
        <v>236532</v>
      </c>
      <c r="K69" s="68">
        <f t="shared" si="32"/>
        <v>55043</v>
      </c>
      <c r="L69" s="69">
        <f t="shared" si="33"/>
        <v>51532</v>
      </c>
      <c r="M69" s="112">
        <v>2400</v>
      </c>
      <c r="N69" s="112">
        <v>2504</v>
      </c>
      <c r="O69" s="112">
        <v>2749</v>
      </c>
      <c r="P69" s="112">
        <v>2872</v>
      </c>
      <c r="Q69" s="112">
        <v>2871</v>
      </c>
      <c r="R69" s="112">
        <v>2955</v>
      </c>
      <c r="S69" s="112">
        <v>2953</v>
      </c>
      <c r="T69" s="112">
        <v>3237</v>
      </c>
      <c r="U69" s="112">
        <v>3307</v>
      </c>
      <c r="V69" s="112">
        <v>3399</v>
      </c>
      <c r="W69" s="112">
        <v>3267</v>
      </c>
      <c r="X69" s="112">
        <v>3376</v>
      </c>
      <c r="Y69" s="112">
        <v>3330</v>
      </c>
      <c r="Z69" s="112">
        <v>3381</v>
      </c>
      <c r="AA69" s="112">
        <v>3208</v>
      </c>
      <c r="AB69" s="112">
        <v>3046</v>
      </c>
      <c r="AC69" s="112">
        <v>3146</v>
      </c>
      <c r="AD69" s="112">
        <v>3042</v>
      </c>
      <c r="AE69" s="112">
        <v>2916</v>
      </c>
      <c r="AF69" s="112">
        <v>2529</v>
      </c>
      <c r="AG69" s="112">
        <v>2412</v>
      </c>
      <c r="AH69" s="112">
        <v>2506</v>
      </c>
      <c r="AI69" s="112">
        <v>2718</v>
      </c>
      <c r="AJ69" s="112">
        <v>2714</v>
      </c>
      <c r="AK69" s="112">
        <v>2900</v>
      </c>
      <c r="AL69" s="112">
        <v>2761</v>
      </c>
      <c r="AM69" s="112">
        <v>2850</v>
      </c>
      <c r="AN69" s="112">
        <v>2659</v>
      </c>
      <c r="AO69" s="112">
        <v>2622</v>
      </c>
      <c r="AP69" s="112">
        <v>2825</v>
      </c>
      <c r="AQ69" s="112">
        <v>2515</v>
      </c>
      <c r="AR69" s="112">
        <v>2669</v>
      </c>
      <c r="AS69" s="112">
        <v>2784</v>
      </c>
      <c r="AT69" s="112">
        <v>2752</v>
      </c>
      <c r="AU69" s="112">
        <v>2664</v>
      </c>
      <c r="AV69" s="112">
        <v>2743</v>
      </c>
      <c r="AW69" s="112">
        <v>2700</v>
      </c>
      <c r="AX69" s="112">
        <v>3006</v>
      </c>
      <c r="AY69" s="112">
        <v>2983</v>
      </c>
      <c r="AZ69" s="112">
        <v>2956</v>
      </c>
      <c r="BA69" s="112">
        <v>2959</v>
      </c>
      <c r="BB69" s="112">
        <v>2960</v>
      </c>
      <c r="BC69" s="112">
        <v>2552</v>
      </c>
      <c r="BD69" s="112">
        <v>2671</v>
      </c>
      <c r="BE69" s="112">
        <v>2766</v>
      </c>
      <c r="BF69" s="112">
        <v>3057</v>
      </c>
      <c r="BG69" s="112">
        <v>3116</v>
      </c>
      <c r="BH69" s="112">
        <v>3399</v>
      </c>
      <c r="BI69" s="112">
        <v>3614</v>
      </c>
      <c r="BJ69" s="112">
        <v>3819</v>
      </c>
      <c r="BK69" s="112">
        <v>3674</v>
      </c>
      <c r="BL69" s="112">
        <v>3969</v>
      </c>
      <c r="BM69" s="112">
        <v>3979</v>
      </c>
      <c r="BN69" s="112">
        <v>4206</v>
      </c>
      <c r="BO69" s="112">
        <v>4128</v>
      </c>
      <c r="BP69" s="112">
        <v>4297</v>
      </c>
      <c r="BQ69" s="112">
        <v>4251</v>
      </c>
      <c r="BR69" s="112">
        <v>4165</v>
      </c>
      <c r="BS69" s="112">
        <v>4069</v>
      </c>
      <c r="BT69" s="112">
        <v>3929</v>
      </c>
      <c r="BU69" s="112">
        <v>3795</v>
      </c>
      <c r="BV69" s="112">
        <v>3760</v>
      </c>
      <c r="BW69" s="112">
        <v>3582</v>
      </c>
      <c r="BX69" s="112">
        <v>3504</v>
      </c>
      <c r="BY69" s="112">
        <v>3522</v>
      </c>
      <c r="BZ69" s="112">
        <v>3201</v>
      </c>
      <c r="CA69" s="112">
        <v>3432</v>
      </c>
      <c r="CB69" s="112">
        <v>3347</v>
      </c>
      <c r="CC69" s="112">
        <v>3327</v>
      </c>
      <c r="CD69" s="112">
        <v>3454</v>
      </c>
      <c r="CE69" s="112">
        <v>3504</v>
      </c>
      <c r="CF69" s="112">
        <v>3649</v>
      </c>
      <c r="CG69" s="112">
        <v>4027</v>
      </c>
      <c r="CH69" s="112">
        <v>4277</v>
      </c>
      <c r="CI69" s="112">
        <v>3346</v>
      </c>
      <c r="CJ69" s="112">
        <v>3071</v>
      </c>
      <c r="CK69" s="112">
        <v>3080</v>
      </c>
      <c r="CL69" s="112">
        <v>2704</v>
      </c>
      <c r="CM69" s="112">
        <v>2335</v>
      </c>
      <c r="CN69" s="112">
        <v>1951</v>
      </c>
      <c r="CO69" s="112">
        <v>1976</v>
      </c>
      <c r="CP69" s="112">
        <v>1908</v>
      </c>
      <c r="CQ69" s="112">
        <v>1865</v>
      </c>
      <c r="CR69" s="112">
        <v>1631</v>
      </c>
      <c r="CS69" s="112">
        <v>1540</v>
      </c>
      <c r="CT69" s="112">
        <v>1302</v>
      </c>
      <c r="CU69" s="112">
        <v>1152</v>
      </c>
      <c r="CV69" s="112">
        <v>1034</v>
      </c>
      <c r="CW69" s="112">
        <v>902</v>
      </c>
      <c r="CX69" s="112">
        <v>810</v>
      </c>
      <c r="CY69" s="112">
        <v>2993</v>
      </c>
      <c r="CZ69" s="113">
        <v>2234</v>
      </c>
      <c r="DA69" s="113">
        <v>2415</v>
      </c>
      <c r="DB69" s="113">
        <v>2472</v>
      </c>
      <c r="DC69" s="113">
        <v>2608</v>
      </c>
      <c r="DD69" s="113">
        <v>2809</v>
      </c>
      <c r="DE69" s="113">
        <v>2908</v>
      </c>
      <c r="DF69" s="113">
        <v>2863</v>
      </c>
      <c r="DG69" s="113">
        <v>2957</v>
      </c>
      <c r="DH69" s="113">
        <v>3095</v>
      </c>
      <c r="DI69" s="113">
        <v>3151</v>
      </c>
      <c r="DJ69" s="113">
        <v>3230</v>
      </c>
      <c r="DK69" s="113">
        <v>3023</v>
      </c>
      <c r="DL69" s="113">
        <v>3062</v>
      </c>
      <c r="DM69" s="113">
        <v>2942</v>
      </c>
      <c r="DN69" s="113">
        <v>3115</v>
      </c>
      <c r="DO69" s="113">
        <v>2924</v>
      </c>
      <c r="DP69" s="113">
        <v>2902</v>
      </c>
      <c r="DQ69" s="113">
        <v>2822</v>
      </c>
      <c r="DR69" s="113">
        <v>2687</v>
      </c>
      <c r="DS69" s="113">
        <v>2412</v>
      </c>
      <c r="DT69" s="113">
        <v>1939</v>
      </c>
      <c r="DU69" s="113">
        <v>2204</v>
      </c>
      <c r="DV69" s="113">
        <v>2530</v>
      </c>
      <c r="DW69" s="113">
        <v>2784</v>
      </c>
      <c r="DX69" s="113">
        <v>2596</v>
      </c>
      <c r="DY69" s="113">
        <v>2696</v>
      </c>
      <c r="DZ69" s="113">
        <v>2555</v>
      </c>
      <c r="EA69" s="113">
        <v>2468</v>
      </c>
      <c r="EB69" s="113">
        <v>2748</v>
      </c>
      <c r="EC69" s="113">
        <v>2843</v>
      </c>
      <c r="ED69" s="113">
        <v>2877</v>
      </c>
      <c r="EE69" s="113">
        <v>2802</v>
      </c>
      <c r="EF69" s="113">
        <v>2860</v>
      </c>
      <c r="EG69" s="113">
        <v>2942</v>
      </c>
      <c r="EH69" s="113">
        <v>2837</v>
      </c>
      <c r="EI69" s="113">
        <v>3048</v>
      </c>
      <c r="EJ69" s="113">
        <v>2912</v>
      </c>
      <c r="EK69" s="113">
        <v>3022</v>
      </c>
      <c r="EL69" s="113">
        <v>3232</v>
      </c>
      <c r="EM69" s="113">
        <v>3170</v>
      </c>
      <c r="EN69" s="113">
        <v>3261</v>
      </c>
      <c r="EO69" s="113">
        <v>3199</v>
      </c>
      <c r="EP69" s="113">
        <v>3048</v>
      </c>
      <c r="EQ69" s="113">
        <v>3018</v>
      </c>
      <c r="ER69" s="113">
        <v>3193</v>
      </c>
      <c r="ES69" s="113">
        <v>3245</v>
      </c>
      <c r="ET69" s="113">
        <v>3437</v>
      </c>
      <c r="EU69" s="113">
        <v>3603</v>
      </c>
      <c r="EV69" s="113">
        <v>3822</v>
      </c>
      <c r="EW69" s="113">
        <v>4085</v>
      </c>
      <c r="EX69" s="113">
        <v>4012</v>
      </c>
      <c r="EY69" s="113">
        <v>4034</v>
      </c>
      <c r="EZ69" s="113">
        <v>4167</v>
      </c>
      <c r="FA69" s="113">
        <v>4381</v>
      </c>
      <c r="FB69" s="113">
        <v>4426</v>
      </c>
      <c r="FC69" s="113">
        <v>4431</v>
      </c>
      <c r="FD69" s="113">
        <v>4417</v>
      </c>
      <c r="FE69" s="113">
        <v>4416</v>
      </c>
      <c r="FF69" s="113">
        <v>4164</v>
      </c>
      <c r="FG69" s="113">
        <v>4077</v>
      </c>
      <c r="FH69" s="113">
        <v>3954</v>
      </c>
      <c r="FI69" s="113">
        <v>4058</v>
      </c>
      <c r="FJ69" s="113">
        <v>3935</v>
      </c>
      <c r="FK69" s="113">
        <v>3886</v>
      </c>
      <c r="FL69" s="113">
        <v>3829</v>
      </c>
      <c r="FM69" s="113">
        <v>3792</v>
      </c>
      <c r="FN69" s="113">
        <v>3807</v>
      </c>
      <c r="FO69" s="113">
        <v>3796</v>
      </c>
      <c r="FP69" s="113">
        <v>3677</v>
      </c>
      <c r="FQ69" s="113">
        <v>3723</v>
      </c>
      <c r="FR69" s="113">
        <v>3922</v>
      </c>
      <c r="FS69" s="113">
        <v>4024</v>
      </c>
      <c r="FT69" s="113">
        <v>4419</v>
      </c>
      <c r="FU69" s="113">
        <v>5095</v>
      </c>
      <c r="FV69" s="113">
        <v>3657</v>
      </c>
      <c r="FW69" s="113">
        <v>3461</v>
      </c>
      <c r="FX69" s="113">
        <v>3362</v>
      </c>
      <c r="FY69" s="113">
        <v>3130</v>
      </c>
      <c r="FZ69" s="113">
        <v>2811</v>
      </c>
      <c r="GA69" s="113">
        <v>2283</v>
      </c>
      <c r="GB69" s="113">
        <v>2400</v>
      </c>
      <c r="GC69" s="113">
        <v>2441</v>
      </c>
      <c r="GD69" s="113">
        <v>2296</v>
      </c>
      <c r="GE69" s="113">
        <v>2172</v>
      </c>
      <c r="GF69" s="113">
        <v>1951</v>
      </c>
      <c r="GG69" s="113">
        <v>1886</v>
      </c>
      <c r="GH69" s="113">
        <v>1644</v>
      </c>
      <c r="GI69" s="113">
        <v>1505</v>
      </c>
      <c r="GJ69" s="113">
        <v>1438</v>
      </c>
      <c r="GK69" s="113">
        <v>1355</v>
      </c>
      <c r="GL69" s="114">
        <v>6223</v>
      </c>
    </row>
    <row r="70" spans="1:194" s="2" customFormat="1" x14ac:dyDescent="0.3">
      <c r="A70" s="115" t="s">
        <v>276</v>
      </c>
      <c r="B70" s="267" t="s">
        <v>556</v>
      </c>
      <c r="C70" s="48" t="str">
        <f t="shared" si="25"/>
        <v xml:space="preserve">England – CCGs - Frimley </v>
      </c>
      <c r="D70" s="69">
        <f t="shared" si="26"/>
        <v>280610</v>
      </c>
      <c r="E70" s="69">
        <f t="shared" si="26"/>
        <v>289515</v>
      </c>
      <c r="F70" s="70">
        <f t="shared" si="27"/>
        <v>746739</v>
      </c>
      <c r="G70" s="70">
        <f t="shared" si="28"/>
        <v>371630</v>
      </c>
      <c r="H70" s="71">
        <f t="shared" si="29"/>
        <v>375109</v>
      </c>
      <c r="I70" s="71">
        <f t="shared" si="30"/>
        <v>280610</v>
      </c>
      <c r="J70" s="71">
        <f t="shared" si="31"/>
        <v>289515</v>
      </c>
      <c r="K70" s="68">
        <f t="shared" si="32"/>
        <v>91020</v>
      </c>
      <c r="L70" s="69">
        <f t="shared" si="33"/>
        <v>85594</v>
      </c>
      <c r="M70" s="112">
        <v>4313</v>
      </c>
      <c r="N70" s="112">
        <v>4528</v>
      </c>
      <c r="O70" s="112">
        <v>4753</v>
      </c>
      <c r="P70" s="112">
        <v>4856</v>
      </c>
      <c r="Q70" s="112">
        <v>5136</v>
      </c>
      <c r="R70" s="112">
        <v>5232</v>
      </c>
      <c r="S70" s="112">
        <v>5152</v>
      </c>
      <c r="T70" s="112">
        <v>5183</v>
      </c>
      <c r="U70" s="112">
        <v>5389</v>
      </c>
      <c r="V70" s="112">
        <v>5413</v>
      </c>
      <c r="W70" s="112">
        <v>5294</v>
      </c>
      <c r="X70" s="112">
        <v>5262</v>
      </c>
      <c r="Y70" s="112">
        <v>5237</v>
      </c>
      <c r="Z70" s="112">
        <v>5258</v>
      </c>
      <c r="AA70" s="112">
        <v>5243</v>
      </c>
      <c r="AB70" s="112">
        <v>5187</v>
      </c>
      <c r="AC70" s="112">
        <v>4843</v>
      </c>
      <c r="AD70" s="112">
        <v>4741</v>
      </c>
      <c r="AE70" s="112">
        <v>4498</v>
      </c>
      <c r="AF70" s="112">
        <v>3868</v>
      </c>
      <c r="AG70" s="112">
        <v>3685</v>
      </c>
      <c r="AH70" s="112">
        <v>3926</v>
      </c>
      <c r="AI70" s="112">
        <v>4066</v>
      </c>
      <c r="AJ70" s="112">
        <v>4324</v>
      </c>
      <c r="AK70" s="112">
        <v>4560</v>
      </c>
      <c r="AL70" s="112">
        <v>4328</v>
      </c>
      <c r="AM70" s="112">
        <v>4116</v>
      </c>
      <c r="AN70" s="112">
        <v>3959</v>
      </c>
      <c r="AO70" s="112">
        <v>4139</v>
      </c>
      <c r="AP70" s="112">
        <v>4261</v>
      </c>
      <c r="AQ70" s="112">
        <v>4351</v>
      </c>
      <c r="AR70" s="112">
        <v>4521</v>
      </c>
      <c r="AS70" s="112">
        <v>4846</v>
      </c>
      <c r="AT70" s="112">
        <v>4889</v>
      </c>
      <c r="AU70" s="112">
        <v>4856</v>
      </c>
      <c r="AV70" s="112">
        <v>4783</v>
      </c>
      <c r="AW70" s="112">
        <v>4922</v>
      </c>
      <c r="AX70" s="112">
        <v>5314</v>
      </c>
      <c r="AY70" s="112">
        <v>5296</v>
      </c>
      <c r="AZ70" s="112">
        <v>5485</v>
      </c>
      <c r="BA70" s="112">
        <v>5835</v>
      </c>
      <c r="BB70" s="112">
        <v>5444</v>
      </c>
      <c r="BC70" s="112">
        <v>5290</v>
      </c>
      <c r="BD70" s="112">
        <v>5157</v>
      </c>
      <c r="BE70" s="112">
        <v>5459</v>
      </c>
      <c r="BF70" s="112">
        <v>5416</v>
      </c>
      <c r="BG70" s="112">
        <v>5532</v>
      </c>
      <c r="BH70" s="112">
        <v>5589</v>
      </c>
      <c r="BI70" s="112">
        <v>5562</v>
      </c>
      <c r="BJ70" s="112">
        <v>5616</v>
      </c>
      <c r="BK70" s="112">
        <v>5394</v>
      </c>
      <c r="BL70" s="112">
        <v>5418</v>
      </c>
      <c r="BM70" s="112">
        <v>5411</v>
      </c>
      <c r="BN70" s="112">
        <v>5435</v>
      </c>
      <c r="BO70" s="112">
        <v>5295</v>
      </c>
      <c r="BP70" s="112">
        <v>5432</v>
      </c>
      <c r="BQ70" s="112">
        <v>4997</v>
      </c>
      <c r="BR70" s="112">
        <v>5018</v>
      </c>
      <c r="BS70" s="112">
        <v>4948</v>
      </c>
      <c r="BT70" s="112">
        <v>4612</v>
      </c>
      <c r="BU70" s="112">
        <v>4165</v>
      </c>
      <c r="BV70" s="112">
        <v>4023</v>
      </c>
      <c r="BW70" s="112">
        <v>3959</v>
      </c>
      <c r="BX70" s="112">
        <v>3644</v>
      </c>
      <c r="BY70" s="112">
        <v>3553</v>
      </c>
      <c r="BZ70" s="112">
        <v>3452</v>
      </c>
      <c r="CA70" s="112">
        <v>3226</v>
      </c>
      <c r="CB70" s="112">
        <v>3060</v>
      </c>
      <c r="CC70" s="112">
        <v>2935</v>
      </c>
      <c r="CD70" s="112">
        <v>3046</v>
      </c>
      <c r="CE70" s="112">
        <v>2880</v>
      </c>
      <c r="CF70" s="112">
        <v>3011</v>
      </c>
      <c r="CG70" s="112">
        <v>3137</v>
      </c>
      <c r="CH70" s="112">
        <v>3386</v>
      </c>
      <c r="CI70" s="112">
        <v>2538</v>
      </c>
      <c r="CJ70" s="112">
        <v>2435</v>
      </c>
      <c r="CK70" s="112">
        <v>2505</v>
      </c>
      <c r="CL70" s="112">
        <v>2256</v>
      </c>
      <c r="CM70" s="112">
        <v>1877</v>
      </c>
      <c r="CN70" s="112">
        <v>1663</v>
      </c>
      <c r="CO70" s="112">
        <v>1738</v>
      </c>
      <c r="CP70" s="112">
        <v>1651</v>
      </c>
      <c r="CQ70" s="112">
        <v>1505</v>
      </c>
      <c r="CR70" s="112">
        <v>1457</v>
      </c>
      <c r="CS70" s="112">
        <v>1279</v>
      </c>
      <c r="CT70" s="112">
        <v>1073</v>
      </c>
      <c r="CU70" s="112">
        <v>1005</v>
      </c>
      <c r="CV70" s="112">
        <v>822</v>
      </c>
      <c r="CW70" s="112">
        <v>732</v>
      </c>
      <c r="CX70" s="112">
        <v>639</v>
      </c>
      <c r="CY70" s="112">
        <v>2105</v>
      </c>
      <c r="CZ70" s="113">
        <v>4165</v>
      </c>
      <c r="DA70" s="113">
        <v>4322</v>
      </c>
      <c r="DB70" s="113">
        <v>4565</v>
      </c>
      <c r="DC70" s="113">
        <v>4595</v>
      </c>
      <c r="DD70" s="113">
        <v>4853</v>
      </c>
      <c r="DE70" s="113">
        <v>4724</v>
      </c>
      <c r="DF70" s="113">
        <v>4837</v>
      </c>
      <c r="DG70" s="113">
        <v>4834</v>
      </c>
      <c r="DH70" s="113">
        <v>5175</v>
      </c>
      <c r="DI70" s="113">
        <v>5056</v>
      </c>
      <c r="DJ70" s="113">
        <v>5255</v>
      </c>
      <c r="DK70" s="113">
        <v>5027</v>
      </c>
      <c r="DL70" s="113">
        <v>4993</v>
      </c>
      <c r="DM70" s="113">
        <v>4989</v>
      </c>
      <c r="DN70" s="113">
        <v>4902</v>
      </c>
      <c r="DO70" s="113">
        <v>4501</v>
      </c>
      <c r="DP70" s="113">
        <v>4533</v>
      </c>
      <c r="DQ70" s="113">
        <v>4268</v>
      </c>
      <c r="DR70" s="113">
        <v>4067</v>
      </c>
      <c r="DS70" s="113">
        <v>3602</v>
      </c>
      <c r="DT70" s="113">
        <v>3315</v>
      </c>
      <c r="DU70" s="113">
        <v>3471</v>
      </c>
      <c r="DV70" s="113">
        <v>3649</v>
      </c>
      <c r="DW70" s="113">
        <v>4100</v>
      </c>
      <c r="DX70" s="113">
        <v>4006</v>
      </c>
      <c r="DY70" s="113">
        <v>4009</v>
      </c>
      <c r="DZ70" s="113">
        <v>4110</v>
      </c>
      <c r="EA70" s="113">
        <v>3871</v>
      </c>
      <c r="EB70" s="113">
        <v>4029</v>
      </c>
      <c r="EC70" s="113">
        <v>4307</v>
      </c>
      <c r="ED70" s="113">
        <v>4442</v>
      </c>
      <c r="EE70" s="113">
        <v>4607</v>
      </c>
      <c r="EF70" s="113">
        <v>4847</v>
      </c>
      <c r="EG70" s="113">
        <v>5057</v>
      </c>
      <c r="EH70" s="113">
        <v>5168</v>
      </c>
      <c r="EI70" s="113">
        <v>5345</v>
      </c>
      <c r="EJ70" s="113">
        <v>5266</v>
      </c>
      <c r="EK70" s="113">
        <v>5584</v>
      </c>
      <c r="EL70" s="113">
        <v>5670</v>
      </c>
      <c r="EM70" s="113">
        <v>5906</v>
      </c>
      <c r="EN70" s="113">
        <v>5832</v>
      </c>
      <c r="EO70" s="113">
        <v>5642</v>
      </c>
      <c r="EP70" s="113">
        <v>5457</v>
      </c>
      <c r="EQ70" s="113">
        <v>5259</v>
      </c>
      <c r="ER70" s="113">
        <v>5233</v>
      </c>
      <c r="ES70" s="113">
        <v>5364</v>
      </c>
      <c r="ET70" s="113">
        <v>5230</v>
      </c>
      <c r="EU70" s="113">
        <v>5458</v>
      </c>
      <c r="EV70" s="113">
        <v>5497</v>
      </c>
      <c r="EW70" s="113">
        <v>5604</v>
      </c>
      <c r="EX70" s="113">
        <v>5285</v>
      </c>
      <c r="EY70" s="113">
        <v>5409</v>
      </c>
      <c r="EZ70" s="113">
        <v>5364</v>
      </c>
      <c r="FA70" s="113">
        <v>5237</v>
      </c>
      <c r="FB70" s="113">
        <v>5197</v>
      </c>
      <c r="FC70" s="113">
        <v>5315</v>
      </c>
      <c r="FD70" s="113">
        <v>5010</v>
      </c>
      <c r="FE70" s="113">
        <v>4842</v>
      </c>
      <c r="FF70" s="113">
        <v>4591</v>
      </c>
      <c r="FG70" s="113">
        <v>4494</v>
      </c>
      <c r="FH70" s="113">
        <v>4296</v>
      </c>
      <c r="FI70" s="113">
        <v>4051</v>
      </c>
      <c r="FJ70" s="113">
        <v>3926</v>
      </c>
      <c r="FK70" s="113">
        <v>3657</v>
      </c>
      <c r="FL70" s="113">
        <v>3545</v>
      </c>
      <c r="FM70" s="113">
        <v>3444</v>
      </c>
      <c r="FN70" s="113">
        <v>3352</v>
      </c>
      <c r="FO70" s="113">
        <v>3307</v>
      </c>
      <c r="FP70" s="113">
        <v>3246</v>
      </c>
      <c r="FQ70" s="113">
        <v>3145</v>
      </c>
      <c r="FR70" s="113">
        <v>3156</v>
      </c>
      <c r="FS70" s="113">
        <v>3314</v>
      </c>
      <c r="FT70" s="113">
        <v>3497</v>
      </c>
      <c r="FU70" s="113">
        <v>3805</v>
      </c>
      <c r="FV70" s="113">
        <v>2945</v>
      </c>
      <c r="FW70" s="113">
        <v>2890</v>
      </c>
      <c r="FX70" s="113">
        <v>2751</v>
      </c>
      <c r="FY70" s="113">
        <v>2592</v>
      </c>
      <c r="FZ70" s="113">
        <v>2277</v>
      </c>
      <c r="GA70" s="113">
        <v>2027</v>
      </c>
      <c r="GB70" s="113">
        <v>2080</v>
      </c>
      <c r="GC70" s="113">
        <v>2043</v>
      </c>
      <c r="GD70" s="113">
        <v>1978</v>
      </c>
      <c r="GE70" s="113">
        <v>1775</v>
      </c>
      <c r="GF70" s="113">
        <v>1716</v>
      </c>
      <c r="GG70" s="113">
        <v>1622</v>
      </c>
      <c r="GH70" s="113">
        <v>1451</v>
      </c>
      <c r="GI70" s="113">
        <v>1297</v>
      </c>
      <c r="GJ70" s="113">
        <v>1096</v>
      </c>
      <c r="GK70" s="113">
        <v>1018</v>
      </c>
      <c r="GL70" s="114">
        <v>4468</v>
      </c>
    </row>
    <row r="71" spans="1:194" s="2" customFormat="1" x14ac:dyDescent="0.3">
      <c r="A71" s="115" t="s">
        <v>276</v>
      </c>
      <c r="B71" s="267" t="s">
        <v>557</v>
      </c>
      <c r="C71" s="48" t="str">
        <f t="shared" si="25"/>
        <v xml:space="preserve">England – CCGs - Fylde and Wyre </v>
      </c>
      <c r="D71" s="69">
        <f t="shared" si="26"/>
        <v>77642</v>
      </c>
      <c r="E71" s="69">
        <f t="shared" si="26"/>
        <v>83457</v>
      </c>
      <c r="F71" s="70">
        <f t="shared" si="27"/>
        <v>195906</v>
      </c>
      <c r="G71" s="70">
        <f t="shared" si="28"/>
        <v>95429</v>
      </c>
      <c r="H71" s="71">
        <f t="shared" si="29"/>
        <v>100477</v>
      </c>
      <c r="I71" s="71">
        <f t="shared" si="30"/>
        <v>77642</v>
      </c>
      <c r="J71" s="71">
        <f t="shared" si="31"/>
        <v>83457</v>
      </c>
      <c r="K71" s="68">
        <f t="shared" si="32"/>
        <v>17787</v>
      </c>
      <c r="L71" s="69">
        <f t="shared" si="33"/>
        <v>17020</v>
      </c>
      <c r="M71" s="112">
        <v>750</v>
      </c>
      <c r="N71" s="112">
        <v>803</v>
      </c>
      <c r="O71" s="112">
        <v>813</v>
      </c>
      <c r="P71" s="112">
        <v>894</v>
      </c>
      <c r="Q71" s="112">
        <v>922</v>
      </c>
      <c r="R71" s="112">
        <v>1004</v>
      </c>
      <c r="S71" s="112">
        <v>973</v>
      </c>
      <c r="T71" s="112">
        <v>978</v>
      </c>
      <c r="U71" s="112">
        <v>1023</v>
      </c>
      <c r="V71" s="112">
        <v>1077</v>
      </c>
      <c r="W71" s="112">
        <v>1094</v>
      </c>
      <c r="X71" s="112">
        <v>1037</v>
      </c>
      <c r="Y71" s="112">
        <v>1122</v>
      </c>
      <c r="Z71" s="112">
        <v>1081</v>
      </c>
      <c r="AA71" s="112">
        <v>1049</v>
      </c>
      <c r="AB71" s="112">
        <v>1106</v>
      </c>
      <c r="AC71" s="112">
        <v>1010</v>
      </c>
      <c r="AD71" s="112">
        <v>1051</v>
      </c>
      <c r="AE71" s="112">
        <v>948</v>
      </c>
      <c r="AF71" s="112">
        <v>830</v>
      </c>
      <c r="AG71" s="112">
        <v>763</v>
      </c>
      <c r="AH71" s="112">
        <v>812</v>
      </c>
      <c r="AI71" s="112">
        <v>852</v>
      </c>
      <c r="AJ71" s="112">
        <v>969</v>
      </c>
      <c r="AK71" s="112">
        <v>887</v>
      </c>
      <c r="AL71" s="112">
        <v>909</v>
      </c>
      <c r="AM71" s="112">
        <v>1026</v>
      </c>
      <c r="AN71" s="112">
        <v>950</v>
      </c>
      <c r="AO71" s="112">
        <v>1007</v>
      </c>
      <c r="AP71" s="112">
        <v>980</v>
      </c>
      <c r="AQ71" s="112">
        <v>936</v>
      </c>
      <c r="AR71" s="112">
        <v>912</v>
      </c>
      <c r="AS71" s="112">
        <v>991</v>
      </c>
      <c r="AT71" s="112">
        <v>947</v>
      </c>
      <c r="AU71" s="112">
        <v>855</v>
      </c>
      <c r="AV71" s="112">
        <v>1021</v>
      </c>
      <c r="AW71" s="112">
        <v>967</v>
      </c>
      <c r="AX71" s="112">
        <v>950</v>
      </c>
      <c r="AY71" s="112">
        <v>984</v>
      </c>
      <c r="AZ71" s="112">
        <v>996</v>
      </c>
      <c r="BA71" s="112">
        <v>1088</v>
      </c>
      <c r="BB71" s="112">
        <v>1000</v>
      </c>
      <c r="BC71" s="112">
        <v>925</v>
      </c>
      <c r="BD71" s="112">
        <v>821</v>
      </c>
      <c r="BE71" s="112">
        <v>914</v>
      </c>
      <c r="BF71" s="112">
        <v>960</v>
      </c>
      <c r="BG71" s="112">
        <v>1065</v>
      </c>
      <c r="BH71" s="112">
        <v>1088</v>
      </c>
      <c r="BI71" s="112">
        <v>1244</v>
      </c>
      <c r="BJ71" s="112">
        <v>1263</v>
      </c>
      <c r="BK71" s="112">
        <v>1289</v>
      </c>
      <c r="BL71" s="112">
        <v>1418</v>
      </c>
      <c r="BM71" s="112">
        <v>1404</v>
      </c>
      <c r="BN71" s="112">
        <v>1549</v>
      </c>
      <c r="BO71" s="112">
        <v>1442</v>
      </c>
      <c r="BP71" s="112">
        <v>1480</v>
      </c>
      <c r="BQ71" s="112">
        <v>1572</v>
      </c>
      <c r="BR71" s="112">
        <v>1484</v>
      </c>
      <c r="BS71" s="112">
        <v>1516</v>
      </c>
      <c r="BT71" s="112">
        <v>1477</v>
      </c>
      <c r="BU71" s="112">
        <v>1513</v>
      </c>
      <c r="BV71" s="112">
        <v>1357</v>
      </c>
      <c r="BW71" s="112">
        <v>1316</v>
      </c>
      <c r="BX71" s="112">
        <v>1417</v>
      </c>
      <c r="BY71" s="112">
        <v>1317</v>
      </c>
      <c r="BZ71" s="112">
        <v>1338</v>
      </c>
      <c r="CA71" s="112">
        <v>1375</v>
      </c>
      <c r="CB71" s="112">
        <v>1326</v>
      </c>
      <c r="CC71" s="112">
        <v>1267</v>
      </c>
      <c r="CD71" s="112">
        <v>1341</v>
      </c>
      <c r="CE71" s="112">
        <v>1343</v>
      </c>
      <c r="CF71" s="112">
        <v>1410</v>
      </c>
      <c r="CG71" s="112">
        <v>1506</v>
      </c>
      <c r="CH71" s="112">
        <v>1636</v>
      </c>
      <c r="CI71" s="112">
        <v>1248</v>
      </c>
      <c r="CJ71" s="112">
        <v>1200</v>
      </c>
      <c r="CK71" s="112">
        <v>1192</v>
      </c>
      <c r="CL71" s="112">
        <v>1082</v>
      </c>
      <c r="CM71" s="112">
        <v>957</v>
      </c>
      <c r="CN71" s="112">
        <v>808</v>
      </c>
      <c r="CO71" s="112">
        <v>818</v>
      </c>
      <c r="CP71" s="112">
        <v>740</v>
      </c>
      <c r="CQ71" s="112">
        <v>671</v>
      </c>
      <c r="CR71" s="112">
        <v>665</v>
      </c>
      <c r="CS71" s="112">
        <v>586</v>
      </c>
      <c r="CT71" s="112">
        <v>497</v>
      </c>
      <c r="CU71" s="112">
        <v>475</v>
      </c>
      <c r="CV71" s="112">
        <v>324</v>
      </c>
      <c r="CW71" s="112">
        <v>325</v>
      </c>
      <c r="CX71" s="112">
        <v>267</v>
      </c>
      <c r="CY71" s="112">
        <v>834</v>
      </c>
      <c r="CZ71" s="113">
        <v>729</v>
      </c>
      <c r="DA71" s="113">
        <v>791</v>
      </c>
      <c r="DB71" s="113">
        <v>804</v>
      </c>
      <c r="DC71" s="113">
        <v>826</v>
      </c>
      <c r="DD71" s="113">
        <v>889</v>
      </c>
      <c r="DE71" s="113">
        <v>843</v>
      </c>
      <c r="DF71" s="113">
        <v>887</v>
      </c>
      <c r="DG71" s="113">
        <v>1006</v>
      </c>
      <c r="DH71" s="113">
        <v>936</v>
      </c>
      <c r="DI71" s="113">
        <v>1070</v>
      </c>
      <c r="DJ71" s="113">
        <v>1052</v>
      </c>
      <c r="DK71" s="113">
        <v>1009</v>
      </c>
      <c r="DL71" s="113">
        <v>1058</v>
      </c>
      <c r="DM71" s="113">
        <v>1085</v>
      </c>
      <c r="DN71" s="113">
        <v>1065</v>
      </c>
      <c r="DO71" s="113">
        <v>1065</v>
      </c>
      <c r="DP71" s="113">
        <v>991</v>
      </c>
      <c r="DQ71" s="113">
        <v>914</v>
      </c>
      <c r="DR71" s="113">
        <v>841</v>
      </c>
      <c r="DS71" s="113">
        <v>675</v>
      </c>
      <c r="DT71" s="113">
        <v>608</v>
      </c>
      <c r="DU71" s="113">
        <v>678</v>
      </c>
      <c r="DV71" s="113">
        <v>743</v>
      </c>
      <c r="DW71" s="113">
        <v>839</v>
      </c>
      <c r="DX71" s="113">
        <v>930</v>
      </c>
      <c r="DY71" s="113">
        <v>877</v>
      </c>
      <c r="DZ71" s="113">
        <v>918</v>
      </c>
      <c r="EA71" s="113">
        <v>911</v>
      </c>
      <c r="EB71" s="113">
        <v>1025</v>
      </c>
      <c r="EC71" s="113">
        <v>997</v>
      </c>
      <c r="ED71" s="113">
        <v>904</v>
      </c>
      <c r="EE71" s="113">
        <v>981</v>
      </c>
      <c r="EF71" s="113">
        <v>970</v>
      </c>
      <c r="EG71" s="113">
        <v>979</v>
      </c>
      <c r="EH71" s="113">
        <v>1072</v>
      </c>
      <c r="EI71" s="113">
        <v>1012</v>
      </c>
      <c r="EJ71" s="113">
        <v>937</v>
      </c>
      <c r="EK71" s="113">
        <v>1105</v>
      </c>
      <c r="EL71" s="113">
        <v>943</v>
      </c>
      <c r="EM71" s="113">
        <v>1106</v>
      </c>
      <c r="EN71" s="113">
        <v>1110</v>
      </c>
      <c r="EO71" s="113">
        <v>987</v>
      </c>
      <c r="EP71" s="113">
        <v>953</v>
      </c>
      <c r="EQ71" s="113">
        <v>917</v>
      </c>
      <c r="ER71" s="113">
        <v>1023</v>
      </c>
      <c r="ES71" s="113">
        <v>1025</v>
      </c>
      <c r="ET71" s="113">
        <v>1165</v>
      </c>
      <c r="EU71" s="113">
        <v>1193</v>
      </c>
      <c r="EV71" s="113">
        <v>1354</v>
      </c>
      <c r="EW71" s="113">
        <v>1437</v>
      </c>
      <c r="EX71" s="113">
        <v>1409</v>
      </c>
      <c r="EY71" s="113">
        <v>1401</v>
      </c>
      <c r="EZ71" s="113">
        <v>1477</v>
      </c>
      <c r="FA71" s="113">
        <v>1556</v>
      </c>
      <c r="FB71" s="113">
        <v>1611</v>
      </c>
      <c r="FC71" s="113">
        <v>1605</v>
      </c>
      <c r="FD71" s="113">
        <v>1501</v>
      </c>
      <c r="FE71" s="113">
        <v>1665</v>
      </c>
      <c r="FF71" s="113">
        <v>1639</v>
      </c>
      <c r="FG71" s="113">
        <v>1654</v>
      </c>
      <c r="FH71" s="113">
        <v>1611</v>
      </c>
      <c r="FI71" s="113">
        <v>1459</v>
      </c>
      <c r="FJ71" s="113">
        <v>1504</v>
      </c>
      <c r="FK71" s="113">
        <v>1456</v>
      </c>
      <c r="FL71" s="113">
        <v>1381</v>
      </c>
      <c r="FM71" s="113">
        <v>1332</v>
      </c>
      <c r="FN71" s="113">
        <v>1367</v>
      </c>
      <c r="FO71" s="113">
        <v>1443</v>
      </c>
      <c r="FP71" s="113">
        <v>1324</v>
      </c>
      <c r="FQ71" s="113">
        <v>1327</v>
      </c>
      <c r="FR71" s="113">
        <v>1443</v>
      </c>
      <c r="FS71" s="113">
        <v>1522</v>
      </c>
      <c r="FT71" s="113">
        <v>1611</v>
      </c>
      <c r="FU71" s="113">
        <v>1785</v>
      </c>
      <c r="FV71" s="113">
        <v>1321</v>
      </c>
      <c r="FW71" s="113">
        <v>1268</v>
      </c>
      <c r="FX71" s="113">
        <v>1222</v>
      </c>
      <c r="FY71" s="113">
        <v>1161</v>
      </c>
      <c r="FZ71" s="113">
        <v>1112</v>
      </c>
      <c r="GA71" s="113">
        <v>967</v>
      </c>
      <c r="GB71" s="113">
        <v>1016</v>
      </c>
      <c r="GC71" s="113">
        <v>980</v>
      </c>
      <c r="GD71" s="113">
        <v>848</v>
      </c>
      <c r="GE71" s="113">
        <v>803</v>
      </c>
      <c r="GF71" s="113">
        <v>769</v>
      </c>
      <c r="GG71" s="113">
        <v>693</v>
      </c>
      <c r="GH71" s="113">
        <v>629</v>
      </c>
      <c r="GI71" s="113">
        <v>546</v>
      </c>
      <c r="GJ71" s="113">
        <v>473</v>
      </c>
      <c r="GK71" s="113">
        <v>491</v>
      </c>
      <c r="GL71" s="114">
        <v>1860</v>
      </c>
    </row>
    <row r="72" spans="1:194" s="2" customFormat="1" x14ac:dyDescent="0.3">
      <c r="A72" s="115" t="s">
        <v>276</v>
      </c>
      <c r="B72" s="267" t="s">
        <v>558</v>
      </c>
      <c r="C72" s="48" t="str">
        <f t="shared" si="25"/>
        <v xml:space="preserve">England – CCGs - Gloucestershire </v>
      </c>
      <c r="D72" s="69">
        <f t="shared" si="26"/>
        <v>248138</v>
      </c>
      <c r="E72" s="69">
        <f t="shared" si="26"/>
        <v>262950</v>
      </c>
      <c r="F72" s="70">
        <f t="shared" si="27"/>
        <v>640650</v>
      </c>
      <c r="G72" s="70">
        <f t="shared" si="28"/>
        <v>314175</v>
      </c>
      <c r="H72" s="71">
        <f t="shared" si="29"/>
        <v>326475</v>
      </c>
      <c r="I72" s="71">
        <f t="shared" si="30"/>
        <v>248138</v>
      </c>
      <c r="J72" s="71">
        <f t="shared" si="31"/>
        <v>262950</v>
      </c>
      <c r="K72" s="68">
        <f t="shared" si="32"/>
        <v>66037</v>
      </c>
      <c r="L72" s="69">
        <f t="shared" si="33"/>
        <v>63525</v>
      </c>
      <c r="M72" s="112">
        <v>3045</v>
      </c>
      <c r="N72" s="112">
        <v>3336</v>
      </c>
      <c r="O72" s="112">
        <v>3493</v>
      </c>
      <c r="P72" s="112">
        <v>3608</v>
      </c>
      <c r="Q72" s="112">
        <v>3726</v>
      </c>
      <c r="R72" s="112">
        <v>3722</v>
      </c>
      <c r="S72" s="112">
        <v>3754</v>
      </c>
      <c r="T72" s="112">
        <v>3788</v>
      </c>
      <c r="U72" s="112">
        <v>4068</v>
      </c>
      <c r="V72" s="112">
        <v>3923</v>
      </c>
      <c r="W72" s="112">
        <v>3758</v>
      </c>
      <c r="X72" s="112">
        <v>3850</v>
      </c>
      <c r="Y72" s="112">
        <v>3802</v>
      </c>
      <c r="Z72" s="112">
        <v>3812</v>
      </c>
      <c r="AA72" s="112">
        <v>3727</v>
      </c>
      <c r="AB72" s="112">
        <v>3508</v>
      </c>
      <c r="AC72" s="112">
        <v>3510</v>
      </c>
      <c r="AD72" s="112">
        <v>3607</v>
      </c>
      <c r="AE72" s="112">
        <v>3459</v>
      </c>
      <c r="AF72" s="112">
        <v>3277</v>
      </c>
      <c r="AG72" s="112">
        <v>3252</v>
      </c>
      <c r="AH72" s="112">
        <v>3461</v>
      </c>
      <c r="AI72" s="112">
        <v>3445</v>
      </c>
      <c r="AJ72" s="112">
        <v>3469</v>
      </c>
      <c r="AK72" s="112">
        <v>3468</v>
      </c>
      <c r="AL72" s="112">
        <v>3428</v>
      </c>
      <c r="AM72" s="112">
        <v>3436</v>
      </c>
      <c r="AN72" s="112">
        <v>3535</v>
      </c>
      <c r="AO72" s="112">
        <v>3348</v>
      </c>
      <c r="AP72" s="112">
        <v>3605</v>
      </c>
      <c r="AQ72" s="112">
        <v>3639</v>
      </c>
      <c r="AR72" s="112">
        <v>3849</v>
      </c>
      <c r="AS72" s="112">
        <v>3493</v>
      </c>
      <c r="AT72" s="112">
        <v>3429</v>
      </c>
      <c r="AU72" s="112">
        <v>3549</v>
      </c>
      <c r="AV72" s="112">
        <v>3685</v>
      </c>
      <c r="AW72" s="112">
        <v>3653</v>
      </c>
      <c r="AX72" s="112">
        <v>3763</v>
      </c>
      <c r="AY72" s="112">
        <v>3883</v>
      </c>
      <c r="AZ72" s="112">
        <v>3841</v>
      </c>
      <c r="BA72" s="112">
        <v>3999</v>
      </c>
      <c r="BB72" s="112">
        <v>3971</v>
      </c>
      <c r="BC72" s="112">
        <v>3560</v>
      </c>
      <c r="BD72" s="112">
        <v>3416</v>
      </c>
      <c r="BE72" s="112">
        <v>3728</v>
      </c>
      <c r="BF72" s="112">
        <v>3853</v>
      </c>
      <c r="BG72" s="112">
        <v>3988</v>
      </c>
      <c r="BH72" s="112">
        <v>4291</v>
      </c>
      <c r="BI72" s="112">
        <v>4504</v>
      </c>
      <c r="BJ72" s="112">
        <v>4577</v>
      </c>
      <c r="BK72" s="112">
        <v>4376</v>
      </c>
      <c r="BL72" s="112">
        <v>4768</v>
      </c>
      <c r="BM72" s="112">
        <v>4774</v>
      </c>
      <c r="BN72" s="112">
        <v>4955</v>
      </c>
      <c r="BO72" s="112">
        <v>4774</v>
      </c>
      <c r="BP72" s="112">
        <v>4652</v>
      </c>
      <c r="BQ72" s="112">
        <v>4690</v>
      </c>
      <c r="BR72" s="112">
        <v>4650</v>
      </c>
      <c r="BS72" s="112">
        <v>4544</v>
      </c>
      <c r="BT72" s="112">
        <v>4454</v>
      </c>
      <c r="BU72" s="112">
        <v>4219</v>
      </c>
      <c r="BV72" s="112">
        <v>4154</v>
      </c>
      <c r="BW72" s="112">
        <v>3938</v>
      </c>
      <c r="BX72" s="112">
        <v>3767</v>
      </c>
      <c r="BY72" s="112">
        <v>3755</v>
      </c>
      <c r="BZ72" s="112">
        <v>3658</v>
      </c>
      <c r="CA72" s="112">
        <v>3667</v>
      </c>
      <c r="CB72" s="112">
        <v>3551</v>
      </c>
      <c r="CC72" s="112">
        <v>3537</v>
      </c>
      <c r="CD72" s="112">
        <v>3340</v>
      </c>
      <c r="CE72" s="112">
        <v>3500</v>
      </c>
      <c r="CF72" s="112">
        <v>3625</v>
      </c>
      <c r="CG72" s="112">
        <v>3726</v>
      </c>
      <c r="CH72" s="112">
        <v>3966</v>
      </c>
      <c r="CI72" s="112">
        <v>2977</v>
      </c>
      <c r="CJ72" s="112">
        <v>2865</v>
      </c>
      <c r="CK72" s="112">
        <v>2854</v>
      </c>
      <c r="CL72" s="112">
        <v>2782</v>
      </c>
      <c r="CM72" s="112">
        <v>2345</v>
      </c>
      <c r="CN72" s="112">
        <v>2011</v>
      </c>
      <c r="CO72" s="112">
        <v>1966</v>
      </c>
      <c r="CP72" s="112">
        <v>1955</v>
      </c>
      <c r="CQ72" s="112">
        <v>1674</v>
      </c>
      <c r="CR72" s="112">
        <v>1662</v>
      </c>
      <c r="CS72" s="112">
        <v>1390</v>
      </c>
      <c r="CT72" s="112">
        <v>1264</v>
      </c>
      <c r="CU72" s="112">
        <v>1054</v>
      </c>
      <c r="CV72" s="112">
        <v>969</v>
      </c>
      <c r="CW72" s="112">
        <v>782</v>
      </c>
      <c r="CX72" s="112">
        <v>618</v>
      </c>
      <c r="CY72" s="112">
        <v>2076</v>
      </c>
      <c r="CZ72" s="113">
        <v>2945</v>
      </c>
      <c r="DA72" s="113">
        <v>3095</v>
      </c>
      <c r="DB72" s="113">
        <v>3368</v>
      </c>
      <c r="DC72" s="113">
        <v>3267</v>
      </c>
      <c r="DD72" s="113">
        <v>3522</v>
      </c>
      <c r="DE72" s="113">
        <v>3559</v>
      </c>
      <c r="DF72" s="113">
        <v>3674</v>
      </c>
      <c r="DG72" s="113">
        <v>3652</v>
      </c>
      <c r="DH72" s="113">
        <v>3737</v>
      </c>
      <c r="DI72" s="113">
        <v>3740</v>
      </c>
      <c r="DJ72" s="113">
        <v>3759</v>
      </c>
      <c r="DK72" s="113">
        <v>3636</v>
      </c>
      <c r="DL72" s="113">
        <v>3868</v>
      </c>
      <c r="DM72" s="113">
        <v>3534</v>
      </c>
      <c r="DN72" s="113">
        <v>3499</v>
      </c>
      <c r="DO72" s="113">
        <v>3412</v>
      </c>
      <c r="DP72" s="113">
        <v>3664</v>
      </c>
      <c r="DQ72" s="113">
        <v>3594</v>
      </c>
      <c r="DR72" s="113">
        <v>3427</v>
      </c>
      <c r="DS72" s="113">
        <v>3143</v>
      </c>
      <c r="DT72" s="113">
        <v>2970</v>
      </c>
      <c r="DU72" s="113">
        <v>3241</v>
      </c>
      <c r="DV72" s="113">
        <v>3166</v>
      </c>
      <c r="DW72" s="113">
        <v>3359</v>
      </c>
      <c r="DX72" s="113">
        <v>3426</v>
      </c>
      <c r="DY72" s="113">
        <v>3282</v>
      </c>
      <c r="DZ72" s="113">
        <v>3544</v>
      </c>
      <c r="EA72" s="113">
        <v>3202</v>
      </c>
      <c r="EB72" s="113">
        <v>3374</v>
      </c>
      <c r="EC72" s="113">
        <v>3669</v>
      </c>
      <c r="ED72" s="113">
        <v>3790</v>
      </c>
      <c r="EE72" s="113">
        <v>3871</v>
      </c>
      <c r="EF72" s="113">
        <v>4010</v>
      </c>
      <c r="EG72" s="113">
        <v>3837</v>
      </c>
      <c r="EH72" s="113">
        <v>3940</v>
      </c>
      <c r="EI72" s="113">
        <v>3823</v>
      </c>
      <c r="EJ72" s="113">
        <v>3901</v>
      </c>
      <c r="EK72" s="113">
        <v>3935</v>
      </c>
      <c r="EL72" s="113">
        <v>3870</v>
      </c>
      <c r="EM72" s="113">
        <v>4160</v>
      </c>
      <c r="EN72" s="113">
        <v>3898</v>
      </c>
      <c r="EO72" s="113">
        <v>3951</v>
      </c>
      <c r="EP72" s="113">
        <v>3657</v>
      </c>
      <c r="EQ72" s="113">
        <v>3488</v>
      </c>
      <c r="ER72" s="113">
        <v>3686</v>
      </c>
      <c r="ES72" s="113">
        <v>3876</v>
      </c>
      <c r="ET72" s="113">
        <v>4036</v>
      </c>
      <c r="EU72" s="113">
        <v>4216</v>
      </c>
      <c r="EV72" s="113">
        <v>4547</v>
      </c>
      <c r="EW72" s="113">
        <v>4592</v>
      </c>
      <c r="EX72" s="113">
        <v>4584</v>
      </c>
      <c r="EY72" s="113">
        <v>4650</v>
      </c>
      <c r="EZ72" s="113">
        <v>4690</v>
      </c>
      <c r="FA72" s="113">
        <v>4889</v>
      </c>
      <c r="FB72" s="113">
        <v>4892</v>
      </c>
      <c r="FC72" s="113">
        <v>4990</v>
      </c>
      <c r="FD72" s="113">
        <v>5016</v>
      </c>
      <c r="FE72" s="113">
        <v>4726</v>
      </c>
      <c r="FF72" s="113">
        <v>4770</v>
      </c>
      <c r="FG72" s="113">
        <v>4527</v>
      </c>
      <c r="FH72" s="113">
        <v>4483</v>
      </c>
      <c r="FI72" s="113">
        <v>4245</v>
      </c>
      <c r="FJ72" s="113">
        <v>4196</v>
      </c>
      <c r="FK72" s="113">
        <v>3993</v>
      </c>
      <c r="FL72" s="113">
        <v>3806</v>
      </c>
      <c r="FM72" s="113">
        <v>3818</v>
      </c>
      <c r="FN72" s="113">
        <v>3800</v>
      </c>
      <c r="FO72" s="113">
        <v>3873</v>
      </c>
      <c r="FP72" s="113">
        <v>3825</v>
      </c>
      <c r="FQ72" s="113">
        <v>3769</v>
      </c>
      <c r="FR72" s="113">
        <v>3869</v>
      </c>
      <c r="FS72" s="113">
        <v>3904</v>
      </c>
      <c r="FT72" s="113">
        <v>4100</v>
      </c>
      <c r="FU72" s="113">
        <v>4430</v>
      </c>
      <c r="FV72" s="113">
        <v>3388</v>
      </c>
      <c r="FW72" s="113">
        <v>3263</v>
      </c>
      <c r="FX72" s="113">
        <v>3372</v>
      </c>
      <c r="FY72" s="113">
        <v>2971</v>
      </c>
      <c r="FZ72" s="113">
        <v>2650</v>
      </c>
      <c r="GA72" s="113">
        <v>2291</v>
      </c>
      <c r="GB72" s="113">
        <v>2309</v>
      </c>
      <c r="GC72" s="113">
        <v>2330</v>
      </c>
      <c r="GD72" s="113">
        <v>2158</v>
      </c>
      <c r="GE72" s="113">
        <v>1965</v>
      </c>
      <c r="GF72" s="113">
        <v>1811</v>
      </c>
      <c r="GG72" s="113">
        <v>1745</v>
      </c>
      <c r="GH72" s="113">
        <v>1574</v>
      </c>
      <c r="GI72" s="113">
        <v>1410</v>
      </c>
      <c r="GJ72" s="113">
        <v>1312</v>
      </c>
      <c r="GK72" s="113">
        <v>1087</v>
      </c>
      <c r="GL72" s="114">
        <v>4582</v>
      </c>
    </row>
    <row r="73" spans="1:194" s="2" customFormat="1" x14ac:dyDescent="0.3">
      <c r="A73" s="115" t="s">
        <v>276</v>
      </c>
      <c r="B73" s="267" t="s">
        <v>559</v>
      </c>
      <c r="C73" s="48" t="str">
        <f t="shared" si="25"/>
        <v xml:space="preserve">England – CCGs - Greater Preston </v>
      </c>
      <c r="D73" s="69">
        <f t="shared" si="26"/>
        <v>79853</v>
      </c>
      <c r="E73" s="69">
        <f t="shared" si="26"/>
        <v>80699</v>
      </c>
      <c r="F73" s="70">
        <f t="shared" si="27"/>
        <v>204896</v>
      </c>
      <c r="G73" s="70">
        <f t="shared" si="28"/>
        <v>102558</v>
      </c>
      <c r="H73" s="71">
        <f t="shared" si="29"/>
        <v>102338</v>
      </c>
      <c r="I73" s="71">
        <f t="shared" si="30"/>
        <v>79853</v>
      </c>
      <c r="J73" s="71">
        <f t="shared" si="31"/>
        <v>80699</v>
      </c>
      <c r="K73" s="68">
        <f t="shared" si="32"/>
        <v>22705</v>
      </c>
      <c r="L73" s="69">
        <f t="shared" si="33"/>
        <v>21639</v>
      </c>
      <c r="M73" s="112">
        <v>1093</v>
      </c>
      <c r="N73" s="112">
        <v>1130</v>
      </c>
      <c r="O73" s="112">
        <v>1234</v>
      </c>
      <c r="P73" s="112">
        <v>1246</v>
      </c>
      <c r="Q73" s="112">
        <v>1372</v>
      </c>
      <c r="R73" s="112">
        <v>1333</v>
      </c>
      <c r="S73" s="112">
        <v>1267</v>
      </c>
      <c r="T73" s="112">
        <v>1222</v>
      </c>
      <c r="U73" s="112">
        <v>1295</v>
      </c>
      <c r="V73" s="112">
        <v>1421</v>
      </c>
      <c r="W73" s="112">
        <v>1344</v>
      </c>
      <c r="X73" s="112">
        <v>1276</v>
      </c>
      <c r="Y73" s="112">
        <v>1335</v>
      </c>
      <c r="Z73" s="112">
        <v>1328</v>
      </c>
      <c r="AA73" s="112">
        <v>1230</v>
      </c>
      <c r="AB73" s="112">
        <v>1200</v>
      </c>
      <c r="AC73" s="112">
        <v>1255</v>
      </c>
      <c r="AD73" s="112">
        <v>1124</v>
      </c>
      <c r="AE73" s="112">
        <v>1160</v>
      </c>
      <c r="AF73" s="112">
        <v>1284</v>
      </c>
      <c r="AG73" s="112">
        <v>1512</v>
      </c>
      <c r="AH73" s="112">
        <v>1649</v>
      </c>
      <c r="AI73" s="112">
        <v>1579</v>
      </c>
      <c r="AJ73" s="112">
        <v>1736</v>
      </c>
      <c r="AK73" s="112">
        <v>1616</v>
      </c>
      <c r="AL73" s="112">
        <v>1529</v>
      </c>
      <c r="AM73" s="112">
        <v>1545</v>
      </c>
      <c r="AN73" s="112">
        <v>1524</v>
      </c>
      <c r="AO73" s="112">
        <v>1514</v>
      </c>
      <c r="AP73" s="112">
        <v>1539</v>
      </c>
      <c r="AQ73" s="112">
        <v>1500</v>
      </c>
      <c r="AR73" s="112">
        <v>1393</v>
      </c>
      <c r="AS73" s="112">
        <v>1447</v>
      </c>
      <c r="AT73" s="112">
        <v>1255</v>
      </c>
      <c r="AU73" s="112">
        <v>1200</v>
      </c>
      <c r="AV73" s="112">
        <v>1297</v>
      </c>
      <c r="AW73" s="112">
        <v>1232</v>
      </c>
      <c r="AX73" s="112">
        <v>1295</v>
      </c>
      <c r="AY73" s="112">
        <v>1179</v>
      </c>
      <c r="AZ73" s="112">
        <v>1198</v>
      </c>
      <c r="BA73" s="112">
        <v>1257</v>
      </c>
      <c r="BB73" s="112">
        <v>1312</v>
      </c>
      <c r="BC73" s="112">
        <v>1125</v>
      </c>
      <c r="BD73" s="112">
        <v>1069</v>
      </c>
      <c r="BE73" s="112">
        <v>1148</v>
      </c>
      <c r="BF73" s="112">
        <v>1123</v>
      </c>
      <c r="BG73" s="112">
        <v>1233</v>
      </c>
      <c r="BH73" s="112">
        <v>1300</v>
      </c>
      <c r="BI73" s="112">
        <v>1396</v>
      </c>
      <c r="BJ73" s="112">
        <v>1337</v>
      </c>
      <c r="BK73" s="112">
        <v>1424</v>
      </c>
      <c r="BL73" s="112">
        <v>1304</v>
      </c>
      <c r="BM73" s="112">
        <v>1363</v>
      </c>
      <c r="BN73" s="112">
        <v>1426</v>
      </c>
      <c r="BO73" s="112">
        <v>1382</v>
      </c>
      <c r="BP73" s="112">
        <v>1432</v>
      </c>
      <c r="BQ73" s="112">
        <v>1485</v>
      </c>
      <c r="BR73" s="112">
        <v>1360</v>
      </c>
      <c r="BS73" s="112">
        <v>1410</v>
      </c>
      <c r="BT73" s="112">
        <v>1297</v>
      </c>
      <c r="BU73" s="112">
        <v>1190</v>
      </c>
      <c r="BV73" s="112">
        <v>1226</v>
      </c>
      <c r="BW73" s="112">
        <v>1177</v>
      </c>
      <c r="BX73" s="112">
        <v>1083</v>
      </c>
      <c r="BY73" s="112">
        <v>1165</v>
      </c>
      <c r="BZ73" s="112">
        <v>947</v>
      </c>
      <c r="CA73" s="112">
        <v>980</v>
      </c>
      <c r="CB73" s="112">
        <v>1018</v>
      </c>
      <c r="CC73" s="112">
        <v>897</v>
      </c>
      <c r="CD73" s="112">
        <v>933</v>
      </c>
      <c r="CE73" s="112">
        <v>924</v>
      </c>
      <c r="CF73" s="112">
        <v>989</v>
      </c>
      <c r="CG73" s="112">
        <v>967</v>
      </c>
      <c r="CH73" s="112">
        <v>1004</v>
      </c>
      <c r="CI73" s="112">
        <v>794</v>
      </c>
      <c r="CJ73" s="112">
        <v>685</v>
      </c>
      <c r="CK73" s="112">
        <v>728</v>
      </c>
      <c r="CL73" s="112">
        <v>620</v>
      </c>
      <c r="CM73" s="112">
        <v>567</v>
      </c>
      <c r="CN73" s="112">
        <v>528</v>
      </c>
      <c r="CO73" s="112">
        <v>537</v>
      </c>
      <c r="CP73" s="112">
        <v>478</v>
      </c>
      <c r="CQ73" s="112">
        <v>499</v>
      </c>
      <c r="CR73" s="112">
        <v>386</v>
      </c>
      <c r="CS73" s="112">
        <v>369</v>
      </c>
      <c r="CT73" s="112">
        <v>342</v>
      </c>
      <c r="CU73" s="112">
        <v>278</v>
      </c>
      <c r="CV73" s="112">
        <v>251</v>
      </c>
      <c r="CW73" s="112">
        <v>214</v>
      </c>
      <c r="CX73" s="112">
        <v>169</v>
      </c>
      <c r="CY73" s="112">
        <v>542</v>
      </c>
      <c r="CZ73" s="113">
        <v>1065</v>
      </c>
      <c r="DA73" s="113">
        <v>1183</v>
      </c>
      <c r="DB73" s="113">
        <v>1159</v>
      </c>
      <c r="DC73" s="113">
        <v>1228</v>
      </c>
      <c r="DD73" s="113">
        <v>1231</v>
      </c>
      <c r="DE73" s="113">
        <v>1266</v>
      </c>
      <c r="DF73" s="113">
        <v>1262</v>
      </c>
      <c r="DG73" s="113">
        <v>1311</v>
      </c>
      <c r="DH73" s="113">
        <v>1204</v>
      </c>
      <c r="DI73" s="113">
        <v>1247</v>
      </c>
      <c r="DJ73" s="113">
        <v>1273</v>
      </c>
      <c r="DK73" s="113">
        <v>1277</v>
      </c>
      <c r="DL73" s="113">
        <v>1191</v>
      </c>
      <c r="DM73" s="113">
        <v>1240</v>
      </c>
      <c r="DN73" s="113">
        <v>1215</v>
      </c>
      <c r="DO73" s="113">
        <v>1098</v>
      </c>
      <c r="DP73" s="113">
        <v>1118</v>
      </c>
      <c r="DQ73" s="113">
        <v>1071</v>
      </c>
      <c r="DR73" s="113">
        <v>1139</v>
      </c>
      <c r="DS73" s="113">
        <v>1397</v>
      </c>
      <c r="DT73" s="113">
        <v>1535</v>
      </c>
      <c r="DU73" s="113">
        <v>1622</v>
      </c>
      <c r="DV73" s="113">
        <v>1589</v>
      </c>
      <c r="DW73" s="113">
        <v>1648</v>
      </c>
      <c r="DX73" s="113">
        <v>1471</v>
      </c>
      <c r="DY73" s="113">
        <v>1288</v>
      </c>
      <c r="DZ73" s="113">
        <v>1333</v>
      </c>
      <c r="EA73" s="113">
        <v>1477</v>
      </c>
      <c r="EB73" s="113">
        <v>1441</v>
      </c>
      <c r="EC73" s="113">
        <v>1413</v>
      </c>
      <c r="ED73" s="113">
        <v>1349</v>
      </c>
      <c r="EE73" s="113">
        <v>1402</v>
      </c>
      <c r="EF73" s="113">
        <v>1325</v>
      </c>
      <c r="EG73" s="113">
        <v>1251</v>
      </c>
      <c r="EH73" s="113">
        <v>1206</v>
      </c>
      <c r="EI73" s="113">
        <v>1229</v>
      </c>
      <c r="EJ73" s="113">
        <v>1260</v>
      </c>
      <c r="EK73" s="113">
        <v>1239</v>
      </c>
      <c r="EL73" s="113">
        <v>1162</v>
      </c>
      <c r="EM73" s="113">
        <v>1230</v>
      </c>
      <c r="EN73" s="113">
        <v>1308</v>
      </c>
      <c r="EO73" s="113">
        <v>1152</v>
      </c>
      <c r="EP73" s="113">
        <v>1003</v>
      </c>
      <c r="EQ73" s="113">
        <v>1124</v>
      </c>
      <c r="ER73" s="113">
        <v>1176</v>
      </c>
      <c r="ES73" s="113">
        <v>1147</v>
      </c>
      <c r="ET73" s="113">
        <v>1151</v>
      </c>
      <c r="EU73" s="113">
        <v>1271</v>
      </c>
      <c r="EV73" s="113">
        <v>1311</v>
      </c>
      <c r="EW73" s="113">
        <v>1410</v>
      </c>
      <c r="EX73" s="113">
        <v>1322</v>
      </c>
      <c r="EY73" s="113">
        <v>1454</v>
      </c>
      <c r="EZ73" s="113">
        <v>1417</v>
      </c>
      <c r="FA73" s="113">
        <v>1353</v>
      </c>
      <c r="FB73" s="113">
        <v>1321</v>
      </c>
      <c r="FC73" s="113">
        <v>1389</v>
      </c>
      <c r="FD73" s="113">
        <v>1372</v>
      </c>
      <c r="FE73" s="113">
        <v>1383</v>
      </c>
      <c r="FF73" s="113">
        <v>1379</v>
      </c>
      <c r="FG73" s="113">
        <v>1295</v>
      </c>
      <c r="FH73" s="113">
        <v>1260</v>
      </c>
      <c r="FI73" s="113">
        <v>1140</v>
      </c>
      <c r="FJ73" s="113">
        <v>1141</v>
      </c>
      <c r="FK73" s="113">
        <v>1178</v>
      </c>
      <c r="FL73" s="113">
        <v>1052</v>
      </c>
      <c r="FM73" s="113">
        <v>1018</v>
      </c>
      <c r="FN73" s="113">
        <v>981</v>
      </c>
      <c r="FO73" s="113">
        <v>983</v>
      </c>
      <c r="FP73" s="113">
        <v>995</v>
      </c>
      <c r="FQ73" s="113">
        <v>986</v>
      </c>
      <c r="FR73" s="113">
        <v>1003</v>
      </c>
      <c r="FS73" s="113">
        <v>980</v>
      </c>
      <c r="FT73" s="113">
        <v>1015</v>
      </c>
      <c r="FU73" s="113">
        <v>1152</v>
      </c>
      <c r="FV73" s="113">
        <v>796</v>
      </c>
      <c r="FW73" s="113">
        <v>820</v>
      </c>
      <c r="FX73" s="113">
        <v>801</v>
      </c>
      <c r="FY73" s="113">
        <v>743</v>
      </c>
      <c r="FZ73" s="113">
        <v>649</v>
      </c>
      <c r="GA73" s="113">
        <v>581</v>
      </c>
      <c r="GB73" s="113">
        <v>632</v>
      </c>
      <c r="GC73" s="113">
        <v>628</v>
      </c>
      <c r="GD73" s="113">
        <v>570</v>
      </c>
      <c r="GE73" s="113">
        <v>506</v>
      </c>
      <c r="GF73" s="113">
        <v>496</v>
      </c>
      <c r="GG73" s="113">
        <v>491</v>
      </c>
      <c r="GH73" s="113">
        <v>377</v>
      </c>
      <c r="GI73" s="113">
        <v>333</v>
      </c>
      <c r="GJ73" s="113">
        <v>320</v>
      </c>
      <c r="GK73" s="113">
        <v>299</v>
      </c>
      <c r="GL73" s="114">
        <v>1029</v>
      </c>
    </row>
    <row r="74" spans="1:194" s="2" customFormat="1" x14ac:dyDescent="0.3">
      <c r="A74" s="115" t="s">
        <v>276</v>
      </c>
      <c r="B74" s="267" t="s">
        <v>560</v>
      </c>
      <c r="C74" s="48" t="str">
        <f t="shared" si="25"/>
        <v xml:space="preserve">England – CCGs - Halton </v>
      </c>
      <c r="D74" s="69">
        <f t="shared" si="26"/>
        <v>48515</v>
      </c>
      <c r="E74" s="69">
        <f t="shared" si="26"/>
        <v>52399</v>
      </c>
      <c r="F74" s="70">
        <f t="shared" si="27"/>
        <v>129759</v>
      </c>
      <c r="G74" s="70">
        <f t="shared" si="28"/>
        <v>63295</v>
      </c>
      <c r="H74" s="71">
        <f t="shared" si="29"/>
        <v>66464</v>
      </c>
      <c r="I74" s="71">
        <f t="shared" si="30"/>
        <v>48515</v>
      </c>
      <c r="J74" s="71">
        <f t="shared" si="31"/>
        <v>52399</v>
      </c>
      <c r="K74" s="68">
        <f t="shared" si="32"/>
        <v>14780</v>
      </c>
      <c r="L74" s="69">
        <f t="shared" si="33"/>
        <v>14065</v>
      </c>
      <c r="M74" s="112">
        <v>702</v>
      </c>
      <c r="N74" s="112">
        <v>732</v>
      </c>
      <c r="O74" s="112">
        <v>793</v>
      </c>
      <c r="P74" s="112">
        <v>790</v>
      </c>
      <c r="Q74" s="112">
        <v>799</v>
      </c>
      <c r="R74" s="112">
        <v>837</v>
      </c>
      <c r="S74" s="112">
        <v>843</v>
      </c>
      <c r="T74" s="112">
        <v>857</v>
      </c>
      <c r="U74" s="112">
        <v>915</v>
      </c>
      <c r="V74" s="112">
        <v>893</v>
      </c>
      <c r="W74" s="112">
        <v>864</v>
      </c>
      <c r="X74" s="112">
        <v>855</v>
      </c>
      <c r="Y74" s="112">
        <v>888</v>
      </c>
      <c r="Z74" s="112">
        <v>851</v>
      </c>
      <c r="AA74" s="112">
        <v>882</v>
      </c>
      <c r="AB74" s="112">
        <v>796</v>
      </c>
      <c r="AC74" s="112">
        <v>770</v>
      </c>
      <c r="AD74" s="112">
        <v>713</v>
      </c>
      <c r="AE74" s="112">
        <v>699</v>
      </c>
      <c r="AF74" s="112">
        <v>625</v>
      </c>
      <c r="AG74" s="112">
        <v>669</v>
      </c>
      <c r="AH74" s="112">
        <v>687</v>
      </c>
      <c r="AI74" s="112">
        <v>690</v>
      </c>
      <c r="AJ74" s="112">
        <v>710</v>
      </c>
      <c r="AK74" s="112">
        <v>776</v>
      </c>
      <c r="AL74" s="112">
        <v>776</v>
      </c>
      <c r="AM74" s="112">
        <v>808</v>
      </c>
      <c r="AN74" s="112">
        <v>759</v>
      </c>
      <c r="AO74" s="112">
        <v>806</v>
      </c>
      <c r="AP74" s="112">
        <v>838</v>
      </c>
      <c r="AQ74" s="112">
        <v>752</v>
      </c>
      <c r="AR74" s="112">
        <v>788</v>
      </c>
      <c r="AS74" s="112">
        <v>820</v>
      </c>
      <c r="AT74" s="112">
        <v>841</v>
      </c>
      <c r="AU74" s="112">
        <v>795</v>
      </c>
      <c r="AV74" s="112">
        <v>772</v>
      </c>
      <c r="AW74" s="112">
        <v>842</v>
      </c>
      <c r="AX74" s="112">
        <v>796</v>
      </c>
      <c r="AY74" s="112">
        <v>867</v>
      </c>
      <c r="AZ74" s="112">
        <v>749</v>
      </c>
      <c r="BA74" s="112">
        <v>747</v>
      </c>
      <c r="BB74" s="112">
        <v>832</v>
      </c>
      <c r="BC74" s="112">
        <v>649</v>
      </c>
      <c r="BD74" s="112">
        <v>750</v>
      </c>
      <c r="BE74" s="112">
        <v>757</v>
      </c>
      <c r="BF74" s="112">
        <v>712</v>
      </c>
      <c r="BG74" s="112">
        <v>708</v>
      </c>
      <c r="BH74" s="112">
        <v>807</v>
      </c>
      <c r="BI74" s="112">
        <v>895</v>
      </c>
      <c r="BJ74" s="112">
        <v>922</v>
      </c>
      <c r="BK74" s="112">
        <v>884</v>
      </c>
      <c r="BL74" s="112">
        <v>912</v>
      </c>
      <c r="BM74" s="112">
        <v>830</v>
      </c>
      <c r="BN74" s="112">
        <v>892</v>
      </c>
      <c r="BO74" s="112">
        <v>879</v>
      </c>
      <c r="BP74" s="112">
        <v>929</v>
      </c>
      <c r="BQ74" s="112">
        <v>850</v>
      </c>
      <c r="BR74" s="112">
        <v>846</v>
      </c>
      <c r="BS74" s="112">
        <v>934</v>
      </c>
      <c r="BT74" s="112">
        <v>849</v>
      </c>
      <c r="BU74" s="112">
        <v>787</v>
      </c>
      <c r="BV74" s="112">
        <v>834</v>
      </c>
      <c r="BW74" s="112">
        <v>780</v>
      </c>
      <c r="BX74" s="112">
        <v>730</v>
      </c>
      <c r="BY74" s="112">
        <v>772</v>
      </c>
      <c r="BZ74" s="112">
        <v>684</v>
      </c>
      <c r="CA74" s="112">
        <v>741</v>
      </c>
      <c r="CB74" s="112">
        <v>670</v>
      </c>
      <c r="CC74" s="112">
        <v>715</v>
      </c>
      <c r="CD74" s="112">
        <v>763</v>
      </c>
      <c r="CE74" s="112">
        <v>678</v>
      </c>
      <c r="CF74" s="112">
        <v>724</v>
      </c>
      <c r="CG74" s="112">
        <v>728</v>
      </c>
      <c r="CH74" s="112">
        <v>764</v>
      </c>
      <c r="CI74" s="112">
        <v>539</v>
      </c>
      <c r="CJ74" s="112">
        <v>437</v>
      </c>
      <c r="CK74" s="112">
        <v>477</v>
      </c>
      <c r="CL74" s="112">
        <v>387</v>
      </c>
      <c r="CM74" s="112">
        <v>378</v>
      </c>
      <c r="CN74" s="112">
        <v>316</v>
      </c>
      <c r="CO74" s="112">
        <v>297</v>
      </c>
      <c r="CP74" s="112">
        <v>269</v>
      </c>
      <c r="CQ74" s="112">
        <v>266</v>
      </c>
      <c r="CR74" s="112">
        <v>245</v>
      </c>
      <c r="CS74" s="112">
        <v>172</v>
      </c>
      <c r="CT74" s="112">
        <v>206</v>
      </c>
      <c r="CU74" s="112">
        <v>122</v>
      </c>
      <c r="CV74" s="112">
        <v>124</v>
      </c>
      <c r="CW74" s="112">
        <v>108</v>
      </c>
      <c r="CX74" s="112">
        <v>88</v>
      </c>
      <c r="CY74" s="112">
        <v>265</v>
      </c>
      <c r="CZ74" s="113">
        <v>642</v>
      </c>
      <c r="DA74" s="113">
        <v>686</v>
      </c>
      <c r="DB74" s="113">
        <v>708</v>
      </c>
      <c r="DC74" s="113">
        <v>741</v>
      </c>
      <c r="DD74" s="113">
        <v>781</v>
      </c>
      <c r="DE74" s="113">
        <v>803</v>
      </c>
      <c r="DF74" s="113">
        <v>775</v>
      </c>
      <c r="DG74" s="113">
        <v>856</v>
      </c>
      <c r="DH74" s="113">
        <v>788</v>
      </c>
      <c r="DI74" s="113">
        <v>820</v>
      </c>
      <c r="DJ74" s="113">
        <v>932</v>
      </c>
      <c r="DK74" s="113">
        <v>850</v>
      </c>
      <c r="DL74" s="113">
        <v>861</v>
      </c>
      <c r="DM74" s="113">
        <v>813</v>
      </c>
      <c r="DN74" s="113">
        <v>829</v>
      </c>
      <c r="DO74" s="113">
        <v>772</v>
      </c>
      <c r="DP74" s="113">
        <v>716</v>
      </c>
      <c r="DQ74" s="113">
        <v>692</v>
      </c>
      <c r="DR74" s="113">
        <v>720</v>
      </c>
      <c r="DS74" s="113">
        <v>611</v>
      </c>
      <c r="DT74" s="113">
        <v>557</v>
      </c>
      <c r="DU74" s="113">
        <v>593</v>
      </c>
      <c r="DV74" s="113">
        <v>625</v>
      </c>
      <c r="DW74" s="113">
        <v>740</v>
      </c>
      <c r="DX74" s="113">
        <v>789</v>
      </c>
      <c r="DY74" s="113">
        <v>760</v>
      </c>
      <c r="DZ74" s="113">
        <v>863</v>
      </c>
      <c r="EA74" s="113">
        <v>832</v>
      </c>
      <c r="EB74" s="113">
        <v>885</v>
      </c>
      <c r="EC74" s="113">
        <v>854</v>
      </c>
      <c r="ED74" s="113">
        <v>825</v>
      </c>
      <c r="EE74" s="113">
        <v>850</v>
      </c>
      <c r="EF74" s="113">
        <v>880</v>
      </c>
      <c r="EG74" s="113">
        <v>969</v>
      </c>
      <c r="EH74" s="113">
        <v>863</v>
      </c>
      <c r="EI74" s="113">
        <v>867</v>
      </c>
      <c r="EJ74" s="113">
        <v>933</v>
      </c>
      <c r="EK74" s="113">
        <v>855</v>
      </c>
      <c r="EL74" s="113">
        <v>824</v>
      </c>
      <c r="EM74" s="113">
        <v>880</v>
      </c>
      <c r="EN74" s="113">
        <v>868</v>
      </c>
      <c r="EO74" s="113">
        <v>818</v>
      </c>
      <c r="EP74" s="113">
        <v>745</v>
      </c>
      <c r="EQ74" s="113">
        <v>734</v>
      </c>
      <c r="ER74" s="113">
        <v>802</v>
      </c>
      <c r="ES74" s="113">
        <v>818</v>
      </c>
      <c r="ET74" s="113">
        <v>815</v>
      </c>
      <c r="EU74" s="113">
        <v>935</v>
      </c>
      <c r="EV74" s="113">
        <v>948</v>
      </c>
      <c r="EW74" s="113">
        <v>988</v>
      </c>
      <c r="EX74" s="113">
        <v>876</v>
      </c>
      <c r="EY74" s="113">
        <v>848</v>
      </c>
      <c r="EZ74" s="113">
        <v>901</v>
      </c>
      <c r="FA74" s="113">
        <v>956</v>
      </c>
      <c r="FB74" s="113">
        <v>869</v>
      </c>
      <c r="FC74" s="113">
        <v>941</v>
      </c>
      <c r="FD74" s="113">
        <v>884</v>
      </c>
      <c r="FE74" s="113">
        <v>937</v>
      </c>
      <c r="FF74" s="113">
        <v>998</v>
      </c>
      <c r="FG74" s="113">
        <v>915</v>
      </c>
      <c r="FH74" s="113">
        <v>857</v>
      </c>
      <c r="FI74" s="113">
        <v>894</v>
      </c>
      <c r="FJ74" s="113">
        <v>875</v>
      </c>
      <c r="FK74" s="113">
        <v>796</v>
      </c>
      <c r="FL74" s="113">
        <v>864</v>
      </c>
      <c r="FM74" s="113">
        <v>821</v>
      </c>
      <c r="FN74" s="113">
        <v>769</v>
      </c>
      <c r="FO74" s="113">
        <v>763</v>
      </c>
      <c r="FP74" s="113">
        <v>755</v>
      </c>
      <c r="FQ74" s="113">
        <v>772</v>
      </c>
      <c r="FR74" s="113">
        <v>756</v>
      </c>
      <c r="FS74" s="113">
        <v>738</v>
      </c>
      <c r="FT74" s="113">
        <v>764</v>
      </c>
      <c r="FU74" s="113">
        <v>818</v>
      </c>
      <c r="FV74" s="113">
        <v>536</v>
      </c>
      <c r="FW74" s="113">
        <v>466</v>
      </c>
      <c r="FX74" s="113">
        <v>503</v>
      </c>
      <c r="FY74" s="113">
        <v>470</v>
      </c>
      <c r="FZ74" s="113">
        <v>436</v>
      </c>
      <c r="GA74" s="113">
        <v>352</v>
      </c>
      <c r="GB74" s="113">
        <v>370</v>
      </c>
      <c r="GC74" s="113">
        <v>358</v>
      </c>
      <c r="GD74" s="113">
        <v>320</v>
      </c>
      <c r="GE74" s="113">
        <v>291</v>
      </c>
      <c r="GF74" s="113">
        <v>298</v>
      </c>
      <c r="GG74" s="113">
        <v>285</v>
      </c>
      <c r="GH74" s="113">
        <v>259</v>
      </c>
      <c r="GI74" s="113">
        <v>222</v>
      </c>
      <c r="GJ74" s="113">
        <v>164</v>
      </c>
      <c r="GK74" s="113">
        <v>129</v>
      </c>
      <c r="GL74" s="114">
        <v>527</v>
      </c>
    </row>
    <row r="75" spans="1:194" s="2" customFormat="1" x14ac:dyDescent="0.3">
      <c r="A75" s="115" t="s">
        <v>276</v>
      </c>
      <c r="B75" s="267" t="s">
        <v>561</v>
      </c>
      <c r="C75" s="48" t="str">
        <f t="shared" si="25"/>
        <v xml:space="preserve">England – CCGs - Hampshire, Southampton and Isle of Wight </v>
      </c>
      <c r="D75" s="69">
        <f t="shared" si="26"/>
        <v>627993</v>
      </c>
      <c r="E75" s="69">
        <f t="shared" si="26"/>
        <v>664085</v>
      </c>
      <c r="F75" s="70">
        <f t="shared" si="27"/>
        <v>1616781</v>
      </c>
      <c r="G75" s="70">
        <f t="shared" si="28"/>
        <v>794983</v>
      </c>
      <c r="H75" s="71">
        <f t="shared" si="29"/>
        <v>821798</v>
      </c>
      <c r="I75" s="71">
        <f t="shared" si="30"/>
        <v>627993</v>
      </c>
      <c r="J75" s="71">
        <f t="shared" si="31"/>
        <v>664085</v>
      </c>
      <c r="K75" s="68">
        <f t="shared" si="32"/>
        <v>166990</v>
      </c>
      <c r="L75" s="69">
        <f t="shared" si="33"/>
        <v>157713</v>
      </c>
      <c r="M75" s="112">
        <v>7845</v>
      </c>
      <c r="N75" s="112">
        <v>8139</v>
      </c>
      <c r="O75" s="112">
        <v>8410</v>
      </c>
      <c r="P75" s="112">
        <v>8862</v>
      </c>
      <c r="Q75" s="112">
        <v>9213</v>
      </c>
      <c r="R75" s="112">
        <v>9390</v>
      </c>
      <c r="S75" s="112">
        <v>9514</v>
      </c>
      <c r="T75" s="112">
        <v>9843</v>
      </c>
      <c r="U75" s="112">
        <v>10118</v>
      </c>
      <c r="V75" s="112">
        <v>10158</v>
      </c>
      <c r="W75" s="112">
        <v>9860</v>
      </c>
      <c r="X75" s="112">
        <v>9778</v>
      </c>
      <c r="Y75" s="112">
        <v>9769</v>
      </c>
      <c r="Z75" s="112">
        <v>9634</v>
      </c>
      <c r="AA75" s="112">
        <v>9542</v>
      </c>
      <c r="AB75" s="112">
        <v>9105</v>
      </c>
      <c r="AC75" s="112">
        <v>9009</v>
      </c>
      <c r="AD75" s="112">
        <v>8801</v>
      </c>
      <c r="AE75" s="112">
        <v>8849</v>
      </c>
      <c r="AF75" s="112">
        <v>9482</v>
      </c>
      <c r="AG75" s="112">
        <v>9886</v>
      </c>
      <c r="AH75" s="112">
        <v>10499</v>
      </c>
      <c r="AI75" s="112">
        <v>10092</v>
      </c>
      <c r="AJ75" s="112">
        <v>10513</v>
      </c>
      <c r="AK75" s="112">
        <v>10169</v>
      </c>
      <c r="AL75" s="112">
        <v>9887</v>
      </c>
      <c r="AM75" s="112">
        <v>9971</v>
      </c>
      <c r="AN75" s="112">
        <v>9727</v>
      </c>
      <c r="AO75" s="112">
        <v>9819</v>
      </c>
      <c r="AP75" s="112">
        <v>9845</v>
      </c>
      <c r="AQ75" s="112">
        <v>9900</v>
      </c>
      <c r="AR75" s="112">
        <v>9375</v>
      </c>
      <c r="AS75" s="112">
        <v>9531</v>
      </c>
      <c r="AT75" s="112">
        <v>9084</v>
      </c>
      <c r="AU75" s="112">
        <v>8970</v>
      </c>
      <c r="AV75" s="112">
        <v>9078</v>
      </c>
      <c r="AW75" s="112">
        <v>8757</v>
      </c>
      <c r="AX75" s="112">
        <v>9334</v>
      </c>
      <c r="AY75" s="112">
        <v>8990</v>
      </c>
      <c r="AZ75" s="112">
        <v>9348</v>
      </c>
      <c r="BA75" s="112">
        <v>9528</v>
      </c>
      <c r="BB75" s="112">
        <v>9196</v>
      </c>
      <c r="BC75" s="112">
        <v>8704</v>
      </c>
      <c r="BD75" s="112">
        <v>8726</v>
      </c>
      <c r="BE75" s="112">
        <v>8985</v>
      </c>
      <c r="BF75" s="112">
        <v>9554</v>
      </c>
      <c r="BG75" s="112">
        <v>9536</v>
      </c>
      <c r="BH75" s="112">
        <v>10374</v>
      </c>
      <c r="BI75" s="112">
        <v>10332</v>
      </c>
      <c r="BJ75" s="112">
        <v>10901</v>
      </c>
      <c r="BK75" s="112">
        <v>10600</v>
      </c>
      <c r="BL75" s="112">
        <v>10905</v>
      </c>
      <c r="BM75" s="112">
        <v>10740</v>
      </c>
      <c r="BN75" s="112">
        <v>11229</v>
      </c>
      <c r="BO75" s="112">
        <v>11417</v>
      </c>
      <c r="BP75" s="112">
        <v>11638</v>
      </c>
      <c r="BQ75" s="112">
        <v>11561</v>
      </c>
      <c r="BR75" s="112">
        <v>11423</v>
      </c>
      <c r="BS75" s="112">
        <v>10990</v>
      </c>
      <c r="BT75" s="112">
        <v>10801</v>
      </c>
      <c r="BU75" s="112">
        <v>10340</v>
      </c>
      <c r="BV75" s="112">
        <v>10244</v>
      </c>
      <c r="BW75" s="112">
        <v>9997</v>
      </c>
      <c r="BX75" s="112">
        <v>9619</v>
      </c>
      <c r="BY75" s="112">
        <v>9349</v>
      </c>
      <c r="BZ75" s="112">
        <v>8728</v>
      </c>
      <c r="CA75" s="112">
        <v>8657</v>
      </c>
      <c r="CB75" s="112">
        <v>8532</v>
      </c>
      <c r="CC75" s="112">
        <v>8208</v>
      </c>
      <c r="CD75" s="112">
        <v>8281</v>
      </c>
      <c r="CE75" s="112">
        <v>8470</v>
      </c>
      <c r="CF75" s="112">
        <v>8897</v>
      </c>
      <c r="CG75" s="112">
        <v>9300</v>
      </c>
      <c r="CH75" s="112">
        <v>10435</v>
      </c>
      <c r="CI75" s="112">
        <v>7960</v>
      </c>
      <c r="CJ75" s="112">
        <v>7666</v>
      </c>
      <c r="CK75" s="112">
        <v>7290</v>
      </c>
      <c r="CL75" s="112">
        <v>6516</v>
      </c>
      <c r="CM75" s="112">
        <v>5653</v>
      </c>
      <c r="CN75" s="112">
        <v>4806</v>
      </c>
      <c r="CO75" s="112">
        <v>5016</v>
      </c>
      <c r="CP75" s="112">
        <v>4657</v>
      </c>
      <c r="CQ75" s="112">
        <v>4302</v>
      </c>
      <c r="CR75" s="112">
        <v>3974</v>
      </c>
      <c r="CS75" s="112">
        <v>3705</v>
      </c>
      <c r="CT75" s="112">
        <v>3214</v>
      </c>
      <c r="CU75" s="112">
        <v>2884</v>
      </c>
      <c r="CV75" s="112">
        <v>2499</v>
      </c>
      <c r="CW75" s="112">
        <v>2213</v>
      </c>
      <c r="CX75" s="112">
        <v>1897</v>
      </c>
      <c r="CY75" s="112">
        <v>6438</v>
      </c>
      <c r="CZ75" s="113">
        <v>7430</v>
      </c>
      <c r="DA75" s="113">
        <v>7741</v>
      </c>
      <c r="DB75" s="113">
        <v>7939</v>
      </c>
      <c r="DC75" s="113">
        <v>8503</v>
      </c>
      <c r="DD75" s="113">
        <v>8813</v>
      </c>
      <c r="DE75" s="113">
        <v>8860</v>
      </c>
      <c r="DF75" s="113">
        <v>9072</v>
      </c>
      <c r="DG75" s="113">
        <v>9212</v>
      </c>
      <c r="DH75" s="113">
        <v>9595</v>
      </c>
      <c r="DI75" s="113">
        <v>9551</v>
      </c>
      <c r="DJ75" s="113">
        <v>9465</v>
      </c>
      <c r="DK75" s="113">
        <v>9199</v>
      </c>
      <c r="DL75" s="113">
        <v>9403</v>
      </c>
      <c r="DM75" s="113">
        <v>9059</v>
      </c>
      <c r="DN75" s="113">
        <v>8776</v>
      </c>
      <c r="DO75" s="113">
        <v>8428</v>
      </c>
      <c r="DP75" s="113">
        <v>8427</v>
      </c>
      <c r="DQ75" s="113">
        <v>8240</v>
      </c>
      <c r="DR75" s="113">
        <v>8313</v>
      </c>
      <c r="DS75" s="113">
        <v>8909</v>
      </c>
      <c r="DT75" s="113">
        <v>8933</v>
      </c>
      <c r="DU75" s="113">
        <v>9498</v>
      </c>
      <c r="DV75" s="113">
        <v>9053</v>
      </c>
      <c r="DW75" s="113">
        <v>9301</v>
      </c>
      <c r="DX75" s="113">
        <v>9268</v>
      </c>
      <c r="DY75" s="113">
        <v>9066</v>
      </c>
      <c r="DZ75" s="113">
        <v>9151</v>
      </c>
      <c r="EA75" s="113">
        <v>9448</v>
      </c>
      <c r="EB75" s="113">
        <v>9344</v>
      </c>
      <c r="EC75" s="113">
        <v>9501</v>
      </c>
      <c r="ED75" s="113">
        <v>9720</v>
      </c>
      <c r="EE75" s="113">
        <v>9538</v>
      </c>
      <c r="EF75" s="113">
        <v>9630</v>
      </c>
      <c r="EG75" s="113">
        <v>9533</v>
      </c>
      <c r="EH75" s="113">
        <v>9503</v>
      </c>
      <c r="EI75" s="113">
        <v>9666</v>
      </c>
      <c r="EJ75" s="113">
        <v>9488</v>
      </c>
      <c r="EK75" s="113">
        <v>9615</v>
      </c>
      <c r="EL75" s="113">
        <v>9820</v>
      </c>
      <c r="EM75" s="113">
        <v>9944</v>
      </c>
      <c r="EN75" s="113">
        <v>9989</v>
      </c>
      <c r="EO75" s="113">
        <v>9723</v>
      </c>
      <c r="EP75" s="113">
        <v>9281</v>
      </c>
      <c r="EQ75" s="113">
        <v>9124</v>
      </c>
      <c r="ER75" s="113">
        <v>9309</v>
      </c>
      <c r="ES75" s="113">
        <v>10014</v>
      </c>
      <c r="ET75" s="113">
        <v>10101</v>
      </c>
      <c r="EU75" s="113">
        <v>10682</v>
      </c>
      <c r="EV75" s="113">
        <v>10884</v>
      </c>
      <c r="EW75" s="113">
        <v>11615</v>
      </c>
      <c r="EX75" s="113">
        <v>10930</v>
      </c>
      <c r="EY75" s="113">
        <v>11489</v>
      </c>
      <c r="EZ75" s="113">
        <v>11748</v>
      </c>
      <c r="FA75" s="113">
        <v>11772</v>
      </c>
      <c r="FB75" s="113">
        <v>11800</v>
      </c>
      <c r="FC75" s="113">
        <v>12252</v>
      </c>
      <c r="FD75" s="113">
        <v>11927</v>
      </c>
      <c r="FE75" s="113">
        <v>12010</v>
      </c>
      <c r="FF75" s="113">
        <v>11346</v>
      </c>
      <c r="FG75" s="113">
        <v>11095</v>
      </c>
      <c r="FH75" s="113">
        <v>10564</v>
      </c>
      <c r="FI75" s="113">
        <v>10507</v>
      </c>
      <c r="FJ75" s="113">
        <v>10207</v>
      </c>
      <c r="FK75" s="113">
        <v>9887</v>
      </c>
      <c r="FL75" s="113">
        <v>9311</v>
      </c>
      <c r="FM75" s="113">
        <v>9161</v>
      </c>
      <c r="FN75" s="113">
        <v>9259</v>
      </c>
      <c r="FO75" s="113">
        <v>9200</v>
      </c>
      <c r="FP75" s="113">
        <v>9000</v>
      </c>
      <c r="FQ75" s="113">
        <v>9046</v>
      </c>
      <c r="FR75" s="113">
        <v>9422</v>
      </c>
      <c r="FS75" s="113">
        <v>9759</v>
      </c>
      <c r="FT75" s="113">
        <v>10273</v>
      </c>
      <c r="FU75" s="113">
        <v>11395</v>
      </c>
      <c r="FV75" s="113">
        <v>8835</v>
      </c>
      <c r="FW75" s="113">
        <v>8384</v>
      </c>
      <c r="FX75" s="113">
        <v>8150</v>
      </c>
      <c r="FY75" s="113">
        <v>7601</v>
      </c>
      <c r="FZ75" s="113">
        <v>6654</v>
      </c>
      <c r="GA75" s="113">
        <v>5699</v>
      </c>
      <c r="GB75" s="113">
        <v>5976</v>
      </c>
      <c r="GC75" s="113">
        <v>5802</v>
      </c>
      <c r="GD75" s="113">
        <v>5637</v>
      </c>
      <c r="GE75" s="113">
        <v>5112</v>
      </c>
      <c r="GF75" s="113">
        <v>4751</v>
      </c>
      <c r="GG75" s="113">
        <v>4377</v>
      </c>
      <c r="GH75" s="113">
        <v>3875</v>
      </c>
      <c r="GI75" s="113">
        <v>3711</v>
      </c>
      <c r="GJ75" s="113">
        <v>3377</v>
      </c>
      <c r="GK75" s="113">
        <v>3077</v>
      </c>
      <c r="GL75" s="114">
        <v>12743</v>
      </c>
    </row>
    <row r="76" spans="1:194" s="2" customFormat="1" x14ac:dyDescent="0.3">
      <c r="A76" s="115" t="s">
        <v>276</v>
      </c>
      <c r="B76" s="267" t="s">
        <v>562</v>
      </c>
      <c r="C76" s="48" t="str">
        <f t="shared" si="25"/>
        <v xml:space="preserve">England – CCGs - Herefordshire and Worcestershire </v>
      </c>
      <c r="D76" s="69">
        <f t="shared" si="26"/>
        <v>309932</v>
      </c>
      <c r="E76" s="69">
        <f t="shared" si="26"/>
        <v>326371</v>
      </c>
      <c r="F76" s="70">
        <f t="shared" si="27"/>
        <v>791685</v>
      </c>
      <c r="G76" s="70">
        <f t="shared" si="28"/>
        <v>389585</v>
      </c>
      <c r="H76" s="71">
        <f t="shared" si="29"/>
        <v>402100</v>
      </c>
      <c r="I76" s="71">
        <f t="shared" si="30"/>
        <v>309932</v>
      </c>
      <c r="J76" s="71">
        <f t="shared" si="31"/>
        <v>326371</v>
      </c>
      <c r="K76" s="68">
        <f t="shared" si="32"/>
        <v>79653</v>
      </c>
      <c r="L76" s="69">
        <f t="shared" si="33"/>
        <v>75729</v>
      </c>
      <c r="M76" s="112">
        <v>3586</v>
      </c>
      <c r="N76" s="112">
        <v>3824</v>
      </c>
      <c r="O76" s="112">
        <v>4052</v>
      </c>
      <c r="P76" s="112">
        <v>4265</v>
      </c>
      <c r="Q76" s="112">
        <v>4399</v>
      </c>
      <c r="R76" s="112">
        <v>4458</v>
      </c>
      <c r="S76" s="112">
        <v>4499</v>
      </c>
      <c r="T76" s="112">
        <v>4763</v>
      </c>
      <c r="U76" s="112">
        <v>4819</v>
      </c>
      <c r="V76" s="112">
        <v>4733</v>
      </c>
      <c r="W76" s="112">
        <v>4693</v>
      </c>
      <c r="X76" s="112">
        <v>4645</v>
      </c>
      <c r="Y76" s="112">
        <v>4792</v>
      </c>
      <c r="Z76" s="112">
        <v>4647</v>
      </c>
      <c r="AA76" s="112">
        <v>4365</v>
      </c>
      <c r="AB76" s="112">
        <v>4503</v>
      </c>
      <c r="AC76" s="112">
        <v>4431</v>
      </c>
      <c r="AD76" s="112">
        <v>4179</v>
      </c>
      <c r="AE76" s="112">
        <v>4041</v>
      </c>
      <c r="AF76" s="112">
        <v>3450</v>
      </c>
      <c r="AG76" s="112">
        <v>3420</v>
      </c>
      <c r="AH76" s="112">
        <v>3545</v>
      </c>
      <c r="AI76" s="112">
        <v>3987</v>
      </c>
      <c r="AJ76" s="112">
        <v>4271</v>
      </c>
      <c r="AK76" s="112">
        <v>4449</v>
      </c>
      <c r="AL76" s="112">
        <v>4271</v>
      </c>
      <c r="AM76" s="112">
        <v>4482</v>
      </c>
      <c r="AN76" s="112">
        <v>4453</v>
      </c>
      <c r="AO76" s="112">
        <v>4462</v>
      </c>
      <c r="AP76" s="112">
        <v>4773</v>
      </c>
      <c r="AQ76" s="112">
        <v>4712</v>
      </c>
      <c r="AR76" s="112">
        <v>4557</v>
      </c>
      <c r="AS76" s="112">
        <v>4481</v>
      </c>
      <c r="AT76" s="112">
        <v>4454</v>
      </c>
      <c r="AU76" s="112">
        <v>4536</v>
      </c>
      <c r="AV76" s="112">
        <v>4428</v>
      </c>
      <c r="AW76" s="112">
        <v>4332</v>
      </c>
      <c r="AX76" s="112">
        <v>4404</v>
      </c>
      <c r="AY76" s="112">
        <v>4465</v>
      </c>
      <c r="AZ76" s="112">
        <v>4539</v>
      </c>
      <c r="BA76" s="112">
        <v>4550</v>
      </c>
      <c r="BB76" s="112">
        <v>4453</v>
      </c>
      <c r="BC76" s="112">
        <v>4233</v>
      </c>
      <c r="BD76" s="112">
        <v>4243</v>
      </c>
      <c r="BE76" s="112">
        <v>4374</v>
      </c>
      <c r="BF76" s="112">
        <v>4490</v>
      </c>
      <c r="BG76" s="112">
        <v>4714</v>
      </c>
      <c r="BH76" s="112">
        <v>4913</v>
      </c>
      <c r="BI76" s="112">
        <v>5293</v>
      </c>
      <c r="BJ76" s="112">
        <v>5436</v>
      </c>
      <c r="BK76" s="112">
        <v>5344</v>
      </c>
      <c r="BL76" s="112">
        <v>5571</v>
      </c>
      <c r="BM76" s="112">
        <v>5566</v>
      </c>
      <c r="BN76" s="112">
        <v>5929</v>
      </c>
      <c r="BO76" s="112">
        <v>5933</v>
      </c>
      <c r="BP76" s="112">
        <v>5951</v>
      </c>
      <c r="BQ76" s="112">
        <v>5866</v>
      </c>
      <c r="BR76" s="112">
        <v>5821</v>
      </c>
      <c r="BS76" s="112">
        <v>5661</v>
      </c>
      <c r="BT76" s="112">
        <v>5432</v>
      </c>
      <c r="BU76" s="112">
        <v>5242</v>
      </c>
      <c r="BV76" s="112">
        <v>5159</v>
      </c>
      <c r="BW76" s="112">
        <v>5096</v>
      </c>
      <c r="BX76" s="112">
        <v>4744</v>
      </c>
      <c r="BY76" s="112">
        <v>4764</v>
      </c>
      <c r="BZ76" s="112">
        <v>4649</v>
      </c>
      <c r="CA76" s="112">
        <v>4835</v>
      </c>
      <c r="CB76" s="112">
        <v>4784</v>
      </c>
      <c r="CC76" s="112">
        <v>4681</v>
      </c>
      <c r="CD76" s="112">
        <v>4683</v>
      </c>
      <c r="CE76" s="112">
        <v>4851</v>
      </c>
      <c r="CF76" s="112">
        <v>5122</v>
      </c>
      <c r="CG76" s="112">
        <v>5132</v>
      </c>
      <c r="CH76" s="112">
        <v>5381</v>
      </c>
      <c r="CI76" s="112">
        <v>4189</v>
      </c>
      <c r="CJ76" s="112">
        <v>4016</v>
      </c>
      <c r="CK76" s="112">
        <v>4135</v>
      </c>
      <c r="CL76" s="112">
        <v>3526</v>
      </c>
      <c r="CM76" s="112">
        <v>3179</v>
      </c>
      <c r="CN76" s="112">
        <v>2638</v>
      </c>
      <c r="CO76" s="112">
        <v>2613</v>
      </c>
      <c r="CP76" s="112">
        <v>2582</v>
      </c>
      <c r="CQ76" s="112">
        <v>2280</v>
      </c>
      <c r="CR76" s="112">
        <v>2189</v>
      </c>
      <c r="CS76" s="112">
        <v>1863</v>
      </c>
      <c r="CT76" s="112">
        <v>1731</v>
      </c>
      <c r="CU76" s="112">
        <v>1450</v>
      </c>
      <c r="CV76" s="112">
        <v>1190</v>
      </c>
      <c r="CW76" s="112">
        <v>1122</v>
      </c>
      <c r="CX76" s="112">
        <v>857</v>
      </c>
      <c r="CY76" s="112">
        <v>2964</v>
      </c>
      <c r="CZ76" s="113">
        <v>3415</v>
      </c>
      <c r="DA76" s="113">
        <v>3748</v>
      </c>
      <c r="DB76" s="113">
        <v>3944</v>
      </c>
      <c r="DC76" s="113">
        <v>4022</v>
      </c>
      <c r="DD76" s="113">
        <v>4178</v>
      </c>
      <c r="DE76" s="113">
        <v>4162</v>
      </c>
      <c r="DF76" s="113">
        <v>4279</v>
      </c>
      <c r="DG76" s="113">
        <v>4528</v>
      </c>
      <c r="DH76" s="113">
        <v>4620</v>
      </c>
      <c r="DI76" s="113">
        <v>4585</v>
      </c>
      <c r="DJ76" s="113">
        <v>4389</v>
      </c>
      <c r="DK76" s="113">
        <v>4470</v>
      </c>
      <c r="DL76" s="113">
        <v>4352</v>
      </c>
      <c r="DM76" s="113">
        <v>4394</v>
      </c>
      <c r="DN76" s="113">
        <v>4338</v>
      </c>
      <c r="DO76" s="113">
        <v>4248</v>
      </c>
      <c r="DP76" s="113">
        <v>4136</v>
      </c>
      <c r="DQ76" s="113">
        <v>3921</v>
      </c>
      <c r="DR76" s="113">
        <v>3961</v>
      </c>
      <c r="DS76" s="113">
        <v>3263</v>
      </c>
      <c r="DT76" s="113">
        <v>3172</v>
      </c>
      <c r="DU76" s="113">
        <v>3464</v>
      </c>
      <c r="DV76" s="113">
        <v>3806</v>
      </c>
      <c r="DW76" s="113">
        <v>4000</v>
      </c>
      <c r="DX76" s="113">
        <v>4084</v>
      </c>
      <c r="DY76" s="113">
        <v>4175</v>
      </c>
      <c r="DZ76" s="113">
        <v>4131</v>
      </c>
      <c r="EA76" s="113">
        <v>4161</v>
      </c>
      <c r="EB76" s="113">
        <v>4487</v>
      </c>
      <c r="EC76" s="113">
        <v>4619</v>
      </c>
      <c r="ED76" s="113">
        <v>4625</v>
      </c>
      <c r="EE76" s="113">
        <v>4635</v>
      </c>
      <c r="EF76" s="113">
        <v>4489</v>
      </c>
      <c r="EG76" s="113">
        <v>4541</v>
      </c>
      <c r="EH76" s="113">
        <v>4528</v>
      </c>
      <c r="EI76" s="113">
        <v>4544</v>
      </c>
      <c r="EJ76" s="113">
        <v>4655</v>
      </c>
      <c r="EK76" s="113">
        <v>4778</v>
      </c>
      <c r="EL76" s="113">
        <v>4591</v>
      </c>
      <c r="EM76" s="113">
        <v>4745</v>
      </c>
      <c r="EN76" s="113">
        <v>4981</v>
      </c>
      <c r="EO76" s="113">
        <v>4754</v>
      </c>
      <c r="EP76" s="113">
        <v>4164</v>
      </c>
      <c r="EQ76" s="113">
        <v>4401</v>
      </c>
      <c r="ER76" s="113">
        <v>4459</v>
      </c>
      <c r="ES76" s="113">
        <v>4681</v>
      </c>
      <c r="ET76" s="113">
        <v>4847</v>
      </c>
      <c r="EU76" s="113">
        <v>5076</v>
      </c>
      <c r="EV76" s="113">
        <v>5585</v>
      </c>
      <c r="EW76" s="113">
        <v>5769</v>
      </c>
      <c r="EX76" s="113">
        <v>5621</v>
      </c>
      <c r="EY76" s="113">
        <v>5896</v>
      </c>
      <c r="EZ76" s="113">
        <v>6006</v>
      </c>
      <c r="FA76" s="113">
        <v>6047</v>
      </c>
      <c r="FB76" s="113">
        <v>6103</v>
      </c>
      <c r="FC76" s="113">
        <v>6161</v>
      </c>
      <c r="FD76" s="113">
        <v>5988</v>
      </c>
      <c r="FE76" s="113">
        <v>5864</v>
      </c>
      <c r="FF76" s="113">
        <v>5775</v>
      </c>
      <c r="FG76" s="113">
        <v>5445</v>
      </c>
      <c r="FH76" s="113">
        <v>5285</v>
      </c>
      <c r="FI76" s="113">
        <v>5247</v>
      </c>
      <c r="FJ76" s="113">
        <v>5278</v>
      </c>
      <c r="FK76" s="113">
        <v>5132</v>
      </c>
      <c r="FL76" s="113">
        <v>5097</v>
      </c>
      <c r="FM76" s="113">
        <v>4966</v>
      </c>
      <c r="FN76" s="113">
        <v>5210</v>
      </c>
      <c r="FO76" s="113">
        <v>5181</v>
      </c>
      <c r="FP76" s="113">
        <v>4810</v>
      </c>
      <c r="FQ76" s="113">
        <v>4983</v>
      </c>
      <c r="FR76" s="113">
        <v>4933</v>
      </c>
      <c r="FS76" s="113">
        <v>5271</v>
      </c>
      <c r="FT76" s="113">
        <v>5229</v>
      </c>
      <c r="FU76" s="113">
        <v>5690</v>
      </c>
      <c r="FV76" s="113">
        <v>4546</v>
      </c>
      <c r="FW76" s="113">
        <v>4479</v>
      </c>
      <c r="FX76" s="113">
        <v>4473</v>
      </c>
      <c r="FY76" s="113">
        <v>3915</v>
      </c>
      <c r="FZ76" s="113">
        <v>3419</v>
      </c>
      <c r="GA76" s="113">
        <v>3068</v>
      </c>
      <c r="GB76" s="113">
        <v>3020</v>
      </c>
      <c r="GC76" s="113">
        <v>2950</v>
      </c>
      <c r="GD76" s="113">
        <v>2767</v>
      </c>
      <c r="GE76" s="113">
        <v>2681</v>
      </c>
      <c r="GF76" s="113">
        <v>2251</v>
      </c>
      <c r="GG76" s="113">
        <v>2108</v>
      </c>
      <c r="GH76" s="113">
        <v>1991</v>
      </c>
      <c r="GI76" s="113">
        <v>1786</v>
      </c>
      <c r="GJ76" s="113">
        <v>1628</v>
      </c>
      <c r="GK76" s="113">
        <v>1473</v>
      </c>
      <c r="GL76" s="114">
        <v>6427</v>
      </c>
    </row>
    <row r="77" spans="1:194" s="2" customFormat="1" x14ac:dyDescent="0.3">
      <c r="A77" s="115" t="s">
        <v>276</v>
      </c>
      <c r="B77" s="267" t="s">
        <v>563</v>
      </c>
      <c r="C77" s="48" t="str">
        <f t="shared" si="25"/>
        <v xml:space="preserve">England – CCGs - Herts Valleys </v>
      </c>
      <c r="D77" s="69">
        <f t="shared" si="26"/>
        <v>220222</v>
      </c>
      <c r="E77" s="69">
        <f t="shared" si="26"/>
        <v>237325</v>
      </c>
      <c r="F77" s="70">
        <f t="shared" si="27"/>
        <v>600834</v>
      </c>
      <c r="G77" s="70">
        <f t="shared" si="28"/>
        <v>293665</v>
      </c>
      <c r="H77" s="71">
        <f t="shared" si="29"/>
        <v>307169</v>
      </c>
      <c r="I77" s="71">
        <f t="shared" si="30"/>
        <v>220222</v>
      </c>
      <c r="J77" s="71">
        <f t="shared" si="31"/>
        <v>237325</v>
      </c>
      <c r="K77" s="68">
        <f t="shared" si="32"/>
        <v>73443</v>
      </c>
      <c r="L77" s="69">
        <f t="shared" si="33"/>
        <v>69844</v>
      </c>
      <c r="M77" s="112">
        <v>3601</v>
      </c>
      <c r="N77" s="112">
        <v>3760</v>
      </c>
      <c r="O77" s="112">
        <v>3903</v>
      </c>
      <c r="P77" s="112">
        <v>4065</v>
      </c>
      <c r="Q77" s="112">
        <v>4096</v>
      </c>
      <c r="R77" s="112">
        <v>4111</v>
      </c>
      <c r="S77" s="112">
        <v>4174</v>
      </c>
      <c r="T77" s="112">
        <v>4138</v>
      </c>
      <c r="U77" s="112">
        <v>4305</v>
      </c>
      <c r="V77" s="112">
        <v>4494</v>
      </c>
      <c r="W77" s="112">
        <v>4413</v>
      </c>
      <c r="X77" s="112">
        <v>4485</v>
      </c>
      <c r="Y77" s="112">
        <v>4373</v>
      </c>
      <c r="Z77" s="112">
        <v>4186</v>
      </c>
      <c r="AA77" s="112">
        <v>3988</v>
      </c>
      <c r="AB77" s="112">
        <v>3892</v>
      </c>
      <c r="AC77" s="112">
        <v>3786</v>
      </c>
      <c r="AD77" s="112">
        <v>3673</v>
      </c>
      <c r="AE77" s="112">
        <v>3387</v>
      </c>
      <c r="AF77" s="112">
        <v>2461</v>
      </c>
      <c r="AG77" s="112">
        <v>2229</v>
      </c>
      <c r="AH77" s="112">
        <v>2324</v>
      </c>
      <c r="AI77" s="112">
        <v>2870</v>
      </c>
      <c r="AJ77" s="112">
        <v>3213</v>
      </c>
      <c r="AK77" s="112">
        <v>3328</v>
      </c>
      <c r="AL77" s="112">
        <v>3336</v>
      </c>
      <c r="AM77" s="112">
        <v>3346</v>
      </c>
      <c r="AN77" s="112">
        <v>3091</v>
      </c>
      <c r="AO77" s="112">
        <v>3172</v>
      </c>
      <c r="AP77" s="112">
        <v>3304</v>
      </c>
      <c r="AQ77" s="112">
        <v>3437</v>
      </c>
      <c r="AR77" s="112">
        <v>3588</v>
      </c>
      <c r="AS77" s="112">
        <v>3833</v>
      </c>
      <c r="AT77" s="112">
        <v>3616</v>
      </c>
      <c r="AU77" s="112">
        <v>3797</v>
      </c>
      <c r="AV77" s="112">
        <v>3689</v>
      </c>
      <c r="AW77" s="112">
        <v>3834</v>
      </c>
      <c r="AX77" s="112">
        <v>4067</v>
      </c>
      <c r="AY77" s="112">
        <v>4341</v>
      </c>
      <c r="AZ77" s="112">
        <v>4103</v>
      </c>
      <c r="BA77" s="112">
        <v>4450</v>
      </c>
      <c r="BB77" s="112">
        <v>4304</v>
      </c>
      <c r="BC77" s="112">
        <v>4215</v>
      </c>
      <c r="BD77" s="112">
        <v>4441</v>
      </c>
      <c r="BE77" s="112">
        <v>4280</v>
      </c>
      <c r="BF77" s="112">
        <v>4376</v>
      </c>
      <c r="BG77" s="112">
        <v>4302</v>
      </c>
      <c r="BH77" s="112">
        <v>4211</v>
      </c>
      <c r="BI77" s="112">
        <v>4309</v>
      </c>
      <c r="BJ77" s="112">
        <v>4355</v>
      </c>
      <c r="BK77" s="112">
        <v>4174</v>
      </c>
      <c r="BL77" s="112">
        <v>4203</v>
      </c>
      <c r="BM77" s="112">
        <v>4256</v>
      </c>
      <c r="BN77" s="112">
        <v>4079</v>
      </c>
      <c r="BO77" s="112">
        <v>4334</v>
      </c>
      <c r="BP77" s="112">
        <v>4177</v>
      </c>
      <c r="BQ77" s="112">
        <v>4052</v>
      </c>
      <c r="BR77" s="112">
        <v>4104</v>
      </c>
      <c r="BS77" s="112">
        <v>3837</v>
      </c>
      <c r="BT77" s="112">
        <v>3662</v>
      </c>
      <c r="BU77" s="112">
        <v>3340</v>
      </c>
      <c r="BV77" s="112">
        <v>3384</v>
      </c>
      <c r="BW77" s="112">
        <v>3101</v>
      </c>
      <c r="BX77" s="112">
        <v>3083</v>
      </c>
      <c r="BY77" s="112">
        <v>2870</v>
      </c>
      <c r="BZ77" s="112">
        <v>2736</v>
      </c>
      <c r="CA77" s="112">
        <v>2732</v>
      </c>
      <c r="CB77" s="112">
        <v>2559</v>
      </c>
      <c r="CC77" s="112">
        <v>2482</v>
      </c>
      <c r="CD77" s="112">
        <v>2399</v>
      </c>
      <c r="CE77" s="112">
        <v>2367</v>
      </c>
      <c r="CF77" s="112">
        <v>2391</v>
      </c>
      <c r="CG77" s="112">
        <v>2502</v>
      </c>
      <c r="CH77" s="112">
        <v>2691</v>
      </c>
      <c r="CI77" s="112">
        <v>2180</v>
      </c>
      <c r="CJ77" s="112">
        <v>2083</v>
      </c>
      <c r="CK77" s="112">
        <v>2101</v>
      </c>
      <c r="CL77" s="112">
        <v>1785</v>
      </c>
      <c r="CM77" s="112">
        <v>1436</v>
      </c>
      <c r="CN77" s="112">
        <v>1223</v>
      </c>
      <c r="CO77" s="112">
        <v>1403</v>
      </c>
      <c r="CP77" s="112">
        <v>1422</v>
      </c>
      <c r="CQ77" s="112">
        <v>1192</v>
      </c>
      <c r="CR77" s="112">
        <v>1255</v>
      </c>
      <c r="CS77" s="112">
        <v>1081</v>
      </c>
      <c r="CT77" s="112">
        <v>976</v>
      </c>
      <c r="CU77" s="112">
        <v>918</v>
      </c>
      <c r="CV77" s="112">
        <v>796</v>
      </c>
      <c r="CW77" s="112">
        <v>701</v>
      </c>
      <c r="CX77" s="112">
        <v>583</v>
      </c>
      <c r="CY77" s="112">
        <v>1963</v>
      </c>
      <c r="CZ77" s="113">
        <v>3420</v>
      </c>
      <c r="DA77" s="113">
        <v>3497</v>
      </c>
      <c r="DB77" s="113">
        <v>3624</v>
      </c>
      <c r="DC77" s="113">
        <v>3758</v>
      </c>
      <c r="DD77" s="113">
        <v>4027</v>
      </c>
      <c r="DE77" s="113">
        <v>3944</v>
      </c>
      <c r="DF77" s="113">
        <v>4020</v>
      </c>
      <c r="DG77" s="113">
        <v>4021</v>
      </c>
      <c r="DH77" s="113">
        <v>4172</v>
      </c>
      <c r="DI77" s="113">
        <v>4332</v>
      </c>
      <c r="DJ77" s="113">
        <v>4285</v>
      </c>
      <c r="DK77" s="113">
        <v>4137</v>
      </c>
      <c r="DL77" s="113">
        <v>4242</v>
      </c>
      <c r="DM77" s="113">
        <v>3859</v>
      </c>
      <c r="DN77" s="113">
        <v>3877</v>
      </c>
      <c r="DO77" s="113">
        <v>3512</v>
      </c>
      <c r="DP77" s="113">
        <v>3668</v>
      </c>
      <c r="DQ77" s="113">
        <v>3449</v>
      </c>
      <c r="DR77" s="113">
        <v>3185</v>
      </c>
      <c r="DS77" s="113">
        <v>1953</v>
      </c>
      <c r="DT77" s="113">
        <v>1817</v>
      </c>
      <c r="DU77" s="113">
        <v>2221</v>
      </c>
      <c r="DV77" s="113">
        <v>2680</v>
      </c>
      <c r="DW77" s="113">
        <v>3347</v>
      </c>
      <c r="DX77" s="113">
        <v>3311</v>
      </c>
      <c r="DY77" s="113">
        <v>3296</v>
      </c>
      <c r="DZ77" s="113">
        <v>3347</v>
      </c>
      <c r="EA77" s="113">
        <v>3348</v>
      </c>
      <c r="EB77" s="113">
        <v>3417</v>
      </c>
      <c r="EC77" s="113">
        <v>3647</v>
      </c>
      <c r="ED77" s="113">
        <v>3634</v>
      </c>
      <c r="EE77" s="113">
        <v>3891</v>
      </c>
      <c r="EF77" s="113">
        <v>4252</v>
      </c>
      <c r="EG77" s="113">
        <v>4123</v>
      </c>
      <c r="EH77" s="113">
        <v>4081</v>
      </c>
      <c r="EI77" s="113">
        <v>4222</v>
      </c>
      <c r="EJ77" s="113">
        <v>4329</v>
      </c>
      <c r="EK77" s="113">
        <v>4697</v>
      </c>
      <c r="EL77" s="113">
        <v>4938</v>
      </c>
      <c r="EM77" s="113">
        <v>4814</v>
      </c>
      <c r="EN77" s="113">
        <v>4777</v>
      </c>
      <c r="EO77" s="113">
        <v>4651</v>
      </c>
      <c r="EP77" s="113">
        <v>4492</v>
      </c>
      <c r="EQ77" s="113">
        <v>4235</v>
      </c>
      <c r="ER77" s="113">
        <v>4453</v>
      </c>
      <c r="ES77" s="113">
        <v>4373</v>
      </c>
      <c r="ET77" s="113">
        <v>4424</v>
      </c>
      <c r="EU77" s="113">
        <v>4354</v>
      </c>
      <c r="EV77" s="113">
        <v>4538</v>
      </c>
      <c r="EW77" s="113">
        <v>4489</v>
      </c>
      <c r="EX77" s="113">
        <v>4185</v>
      </c>
      <c r="EY77" s="113">
        <v>4205</v>
      </c>
      <c r="EZ77" s="113">
        <v>4404</v>
      </c>
      <c r="FA77" s="113">
        <v>4342</v>
      </c>
      <c r="FB77" s="113">
        <v>4298</v>
      </c>
      <c r="FC77" s="113">
        <v>4278</v>
      </c>
      <c r="FD77" s="113">
        <v>4080</v>
      </c>
      <c r="FE77" s="113">
        <v>4056</v>
      </c>
      <c r="FF77" s="113">
        <v>3850</v>
      </c>
      <c r="FG77" s="113">
        <v>3770</v>
      </c>
      <c r="FH77" s="113">
        <v>3473</v>
      </c>
      <c r="FI77" s="113">
        <v>3403</v>
      </c>
      <c r="FJ77" s="113">
        <v>3323</v>
      </c>
      <c r="FK77" s="113">
        <v>3039</v>
      </c>
      <c r="FL77" s="113">
        <v>3038</v>
      </c>
      <c r="FM77" s="113">
        <v>2915</v>
      </c>
      <c r="FN77" s="113">
        <v>2895</v>
      </c>
      <c r="FO77" s="113">
        <v>2664</v>
      </c>
      <c r="FP77" s="113">
        <v>2556</v>
      </c>
      <c r="FQ77" s="113">
        <v>2718</v>
      </c>
      <c r="FR77" s="113">
        <v>2744</v>
      </c>
      <c r="FS77" s="113">
        <v>2800</v>
      </c>
      <c r="FT77" s="113">
        <v>2892</v>
      </c>
      <c r="FU77" s="113">
        <v>3263</v>
      </c>
      <c r="FV77" s="113">
        <v>2474</v>
      </c>
      <c r="FW77" s="113">
        <v>2313</v>
      </c>
      <c r="FX77" s="113">
        <v>2241</v>
      </c>
      <c r="FY77" s="113">
        <v>2242</v>
      </c>
      <c r="FZ77" s="113">
        <v>1849</v>
      </c>
      <c r="GA77" s="113">
        <v>1657</v>
      </c>
      <c r="GB77" s="113">
        <v>1725</v>
      </c>
      <c r="GC77" s="113">
        <v>1730</v>
      </c>
      <c r="GD77" s="113">
        <v>1711</v>
      </c>
      <c r="GE77" s="113">
        <v>1642</v>
      </c>
      <c r="GF77" s="113">
        <v>1435</v>
      </c>
      <c r="GG77" s="113">
        <v>1305</v>
      </c>
      <c r="GH77" s="113">
        <v>1253</v>
      </c>
      <c r="GI77" s="113">
        <v>1162</v>
      </c>
      <c r="GJ77" s="113">
        <v>1096</v>
      </c>
      <c r="GK77" s="113">
        <v>941</v>
      </c>
      <c r="GL77" s="114">
        <v>4022</v>
      </c>
    </row>
    <row r="78" spans="1:194" s="2" customFormat="1" x14ac:dyDescent="0.3">
      <c r="A78" s="115" t="s">
        <v>276</v>
      </c>
      <c r="B78" s="267" t="s">
        <v>564</v>
      </c>
      <c r="C78" s="48" t="str">
        <f t="shared" si="25"/>
        <v xml:space="preserve">England – CCGs - Heywood, Middleton and Rochdale </v>
      </c>
      <c r="D78" s="69">
        <f t="shared" si="26"/>
        <v>83041</v>
      </c>
      <c r="E78" s="69">
        <f t="shared" si="26"/>
        <v>86772</v>
      </c>
      <c r="F78" s="70">
        <f t="shared" si="27"/>
        <v>223659</v>
      </c>
      <c r="G78" s="70">
        <f t="shared" si="28"/>
        <v>110691</v>
      </c>
      <c r="H78" s="71">
        <f t="shared" si="29"/>
        <v>112968</v>
      </c>
      <c r="I78" s="71">
        <f t="shared" si="30"/>
        <v>83041</v>
      </c>
      <c r="J78" s="71">
        <f t="shared" si="31"/>
        <v>86772</v>
      </c>
      <c r="K78" s="68">
        <f t="shared" si="32"/>
        <v>27650</v>
      </c>
      <c r="L78" s="69">
        <f t="shared" si="33"/>
        <v>26196</v>
      </c>
      <c r="M78" s="112">
        <v>1403</v>
      </c>
      <c r="N78" s="112">
        <v>1554</v>
      </c>
      <c r="O78" s="112">
        <v>1499</v>
      </c>
      <c r="P78" s="112">
        <v>1636</v>
      </c>
      <c r="Q78" s="112">
        <v>1620</v>
      </c>
      <c r="R78" s="112">
        <v>1600</v>
      </c>
      <c r="S78" s="112">
        <v>1572</v>
      </c>
      <c r="T78" s="112">
        <v>1635</v>
      </c>
      <c r="U78" s="112">
        <v>1629</v>
      </c>
      <c r="V78" s="112">
        <v>1606</v>
      </c>
      <c r="W78" s="112">
        <v>1585</v>
      </c>
      <c r="X78" s="112">
        <v>1450</v>
      </c>
      <c r="Y78" s="112">
        <v>1610</v>
      </c>
      <c r="Z78" s="112">
        <v>1580</v>
      </c>
      <c r="AA78" s="112">
        <v>1539</v>
      </c>
      <c r="AB78" s="112">
        <v>1423</v>
      </c>
      <c r="AC78" s="112">
        <v>1398</v>
      </c>
      <c r="AD78" s="112">
        <v>1311</v>
      </c>
      <c r="AE78" s="112">
        <v>1364</v>
      </c>
      <c r="AF78" s="112">
        <v>1225</v>
      </c>
      <c r="AG78" s="112">
        <v>1176</v>
      </c>
      <c r="AH78" s="112">
        <v>1321</v>
      </c>
      <c r="AI78" s="112">
        <v>1351</v>
      </c>
      <c r="AJ78" s="112">
        <v>1407</v>
      </c>
      <c r="AK78" s="112">
        <v>1470</v>
      </c>
      <c r="AL78" s="112">
        <v>1575</v>
      </c>
      <c r="AM78" s="112">
        <v>1483</v>
      </c>
      <c r="AN78" s="112">
        <v>1653</v>
      </c>
      <c r="AO78" s="112">
        <v>1508</v>
      </c>
      <c r="AP78" s="112">
        <v>1614</v>
      </c>
      <c r="AQ78" s="112">
        <v>1643</v>
      </c>
      <c r="AR78" s="112">
        <v>1567</v>
      </c>
      <c r="AS78" s="112">
        <v>1599</v>
      </c>
      <c r="AT78" s="112">
        <v>1507</v>
      </c>
      <c r="AU78" s="112">
        <v>1491</v>
      </c>
      <c r="AV78" s="112">
        <v>1478</v>
      </c>
      <c r="AW78" s="112">
        <v>1386</v>
      </c>
      <c r="AX78" s="112">
        <v>1428</v>
      </c>
      <c r="AY78" s="112">
        <v>1497</v>
      </c>
      <c r="AZ78" s="112">
        <v>1405</v>
      </c>
      <c r="BA78" s="112">
        <v>1449</v>
      </c>
      <c r="BB78" s="112">
        <v>1322</v>
      </c>
      <c r="BC78" s="112">
        <v>1288</v>
      </c>
      <c r="BD78" s="112">
        <v>1179</v>
      </c>
      <c r="BE78" s="112">
        <v>1177</v>
      </c>
      <c r="BF78" s="112">
        <v>1295</v>
      </c>
      <c r="BG78" s="112">
        <v>1311</v>
      </c>
      <c r="BH78" s="112">
        <v>1400</v>
      </c>
      <c r="BI78" s="112">
        <v>1470</v>
      </c>
      <c r="BJ78" s="112">
        <v>1505</v>
      </c>
      <c r="BK78" s="112">
        <v>1455</v>
      </c>
      <c r="BL78" s="112">
        <v>1488</v>
      </c>
      <c r="BM78" s="112">
        <v>1538</v>
      </c>
      <c r="BN78" s="112">
        <v>1499</v>
      </c>
      <c r="BO78" s="112">
        <v>1470</v>
      </c>
      <c r="BP78" s="112">
        <v>1461</v>
      </c>
      <c r="BQ78" s="112">
        <v>1441</v>
      </c>
      <c r="BR78" s="112">
        <v>1342</v>
      </c>
      <c r="BS78" s="112">
        <v>1395</v>
      </c>
      <c r="BT78" s="112">
        <v>1296</v>
      </c>
      <c r="BU78" s="112">
        <v>1294</v>
      </c>
      <c r="BV78" s="112">
        <v>1231</v>
      </c>
      <c r="BW78" s="112">
        <v>1259</v>
      </c>
      <c r="BX78" s="112">
        <v>1130</v>
      </c>
      <c r="BY78" s="112">
        <v>1127</v>
      </c>
      <c r="BZ78" s="112">
        <v>1047</v>
      </c>
      <c r="CA78" s="112">
        <v>1107</v>
      </c>
      <c r="CB78" s="112">
        <v>1100</v>
      </c>
      <c r="CC78" s="112">
        <v>1039</v>
      </c>
      <c r="CD78" s="112">
        <v>967</v>
      </c>
      <c r="CE78" s="112">
        <v>1023</v>
      </c>
      <c r="CF78" s="112">
        <v>967</v>
      </c>
      <c r="CG78" s="112">
        <v>1032</v>
      </c>
      <c r="CH78" s="112">
        <v>1115</v>
      </c>
      <c r="CI78" s="112">
        <v>755</v>
      </c>
      <c r="CJ78" s="112">
        <v>775</v>
      </c>
      <c r="CK78" s="112">
        <v>718</v>
      </c>
      <c r="CL78" s="112">
        <v>641</v>
      </c>
      <c r="CM78" s="112">
        <v>584</v>
      </c>
      <c r="CN78" s="112">
        <v>451</v>
      </c>
      <c r="CO78" s="112">
        <v>505</v>
      </c>
      <c r="CP78" s="112">
        <v>465</v>
      </c>
      <c r="CQ78" s="112">
        <v>447</v>
      </c>
      <c r="CR78" s="112">
        <v>390</v>
      </c>
      <c r="CS78" s="112">
        <v>314</v>
      </c>
      <c r="CT78" s="112">
        <v>291</v>
      </c>
      <c r="CU78" s="112">
        <v>211</v>
      </c>
      <c r="CV78" s="112">
        <v>223</v>
      </c>
      <c r="CW78" s="112">
        <v>171</v>
      </c>
      <c r="CX78" s="112">
        <v>161</v>
      </c>
      <c r="CY78" s="112">
        <v>572</v>
      </c>
      <c r="CZ78" s="113">
        <v>1437</v>
      </c>
      <c r="DA78" s="113">
        <v>1398</v>
      </c>
      <c r="DB78" s="113">
        <v>1447</v>
      </c>
      <c r="DC78" s="113">
        <v>1500</v>
      </c>
      <c r="DD78" s="113">
        <v>1484</v>
      </c>
      <c r="DE78" s="113">
        <v>1557</v>
      </c>
      <c r="DF78" s="113">
        <v>1523</v>
      </c>
      <c r="DG78" s="113">
        <v>1566</v>
      </c>
      <c r="DH78" s="113">
        <v>1552</v>
      </c>
      <c r="DI78" s="113">
        <v>1567</v>
      </c>
      <c r="DJ78" s="113">
        <v>1475</v>
      </c>
      <c r="DK78" s="113">
        <v>1540</v>
      </c>
      <c r="DL78" s="113">
        <v>1435</v>
      </c>
      <c r="DM78" s="113">
        <v>1394</v>
      </c>
      <c r="DN78" s="113">
        <v>1403</v>
      </c>
      <c r="DO78" s="113">
        <v>1340</v>
      </c>
      <c r="DP78" s="113">
        <v>1345</v>
      </c>
      <c r="DQ78" s="113">
        <v>1233</v>
      </c>
      <c r="DR78" s="113">
        <v>1160</v>
      </c>
      <c r="DS78" s="113">
        <v>1019</v>
      </c>
      <c r="DT78" s="113">
        <v>936</v>
      </c>
      <c r="DU78" s="113">
        <v>1101</v>
      </c>
      <c r="DV78" s="113">
        <v>1200</v>
      </c>
      <c r="DW78" s="113">
        <v>1349</v>
      </c>
      <c r="DX78" s="113">
        <v>1391</v>
      </c>
      <c r="DY78" s="113">
        <v>1367</v>
      </c>
      <c r="DZ78" s="113">
        <v>1404</v>
      </c>
      <c r="EA78" s="113">
        <v>1369</v>
      </c>
      <c r="EB78" s="113">
        <v>1504</v>
      </c>
      <c r="EC78" s="113">
        <v>1654</v>
      </c>
      <c r="ED78" s="113">
        <v>1667</v>
      </c>
      <c r="EE78" s="113">
        <v>1474</v>
      </c>
      <c r="EF78" s="113">
        <v>1666</v>
      </c>
      <c r="EG78" s="113">
        <v>1713</v>
      </c>
      <c r="EH78" s="113">
        <v>1627</v>
      </c>
      <c r="EI78" s="113">
        <v>1559</v>
      </c>
      <c r="EJ78" s="113">
        <v>1462</v>
      </c>
      <c r="EK78" s="113">
        <v>1547</v>
      </c>
      <c r="EL78" s="113">
        <v>1469</v>
      </c>
      <c r="EM78" s="113">
        <v>1609</v>
      </c>
      <c r="EN78" s="113">
        <v>1570</v>
      </c>
      <c r="EO78" s="113">
        <v>1407</v>
      </c>
      <c r="EP78" s="113">
        <v>1322</v>
      </c>
      <c r="EQ78" s="113">
        <v>1326</v>
      </c>
      <c r="ER78" s="113">
        <v>1343</v>
      </c>
      <c r="ES78" s="113">
        <v>1418</v>
      </c>
      <c r="ET78" s="113">
        <v>1339</v>
      </c>
      <c r="EU78" s="113">
        <v>1386</v>
      </c>
      <c r="EV78" s="113">
        <v>1515</v>
      </c>
      <c r="EW78" s="113">
        <v>1537</v>
      </c>
      <c r="EX78" s="113">
        <v>1527</v>
      </c>
      <c r="EY78" s="113">
        <v>1568</v>
      </c>
      <c r="EZ78" s="113">
        <v>1555</v>
      </c>
      <c r="FA78" s="113">
        <v>1614</v>
      </c>
      <c r="FB78" s="113">
        <v>1536</v>
      </c>
      <c r="FC78" s="113">
        <v>1447</v>
      </c>
      <c r="FD78" s="113">
        <v>1455</v>
      </c>
      <c r="FE78" s="113">
        <v>1504</v>
      </c>
      <c r="FF78" s="113">
        <v>1452</v>
      </c>
      <c r="FG78" s="113">
        <v>1417</v>
      </c>
      <c r="FH78" s="113">
        <v>1369</v>
      </c>
      <c r="FI78" s="113">
        <v>1334</v>
      </c>
      <c r="FJ78" s="113">
        <v>1282</v>
      </c>
      <c r="FK78" s="113">
        <v>1255</v>
      </c>
      <c r="FL78" s="113">
        <v>1191</v>
      </c>
      <c r="FM78" s="113">
        <v>1144</v>
      </c>
      <c r="FN78" s="113">
        <v>1115</v>
      </c>
      <c r="FO78" s="113">
        <v>1093</v>
      </c>
      <c r="FP78" s="113">
        <v>1039</v>
      </c>
      <c r="FQ78" s="113">
        <v>1049</v>
      </c>
      <c r="FR78" s="113">
        <v>1052</v>
      </c>
      <c r="FS78" s="113">
        <v>1053</v>
      </c>
      <c r="FT78" s="113">
        <v>1065</v>
      </c>
      <c r="FU78" s="113">
        <v>1198</v>
      </c>
      <c r="FV78" s="113">
        <v>851</v>
      </c>
      <c r="FW78" s="113">
        <v>846</v>
      </c>
      <c r="FX78" s="113">
        <v>742</v>
      </c>
      <c r="FY78" s="113">
        <v>764</v>
      </c>
      <c r="FZ78" s="113">
        <v>711</v>
      </c>
      <c r="GA78" s="113">
        <v>646</v>
      </c>
      <c r="GB78" s="113">
        <v>631</v>
      </c>
      <c r="GC78" s="113">
        <v>573</v>
      </c>
      <c r="GD78" s="113">
        <v>511</v>
      </c>
      <c r="GE78" s="113">
        <v>483</v>
      </c>
      <c r="GF78" s="113">
        <v>461</v>
      </c>
      <c r="GG78" s="113">
        <v>437</v>
      </c>
      <c r="GH78" s="113">
        <v>364</v>
      </c>
      <c r="GI78" s="113">
        <v>358</v>
      </c>
      <c r="GJ78" s="113">
        <v>326</v>
      </c>
      <c r="GK78" s="113">
        <v>265</v>
      </c>
      <c r="GL78" s="114">
        <v>1079</v>
      </c>
    </row>
    <row r="79" spans="1:194" s="2" customFormat="1" x14ac:dyDescent="0.3">
      <c r="A79" s="115" t="s">
        <v>276</v>
      </c>
      <c r="B79" s="267" t="s">
        <v>565</v>
      </c>
      <c r="C79" s="48" t="str">
        <f t="shared" si="25"/>
        <v xml:space="preserve">England – CCGs - Hull </v>
      </c>
      <c r="D79" s="69">
        <f t="shared" si="26"/>
        <v>100817</v>
      </c>
      <c r="E79" s="69">
        <f t="shared" si="26"/>
        <v>100724</v>
      </c>
      <c r="F79" s="70">
        <f t="shared" si="27"/>
        <v>259126</v>
      </c>
      <c r="G79" s="70">
        <f t="shared" si="28"/>
        <v>130491</v>
      </c>
      <c r="H79" s="71">
        <f t="shared" si="29"/>
        <v>128635</v>
      </c>
      <c r="I79" s="71">
        <f t="shared" si="30"/>
        <v>100817</v>
      </c>
      <c r="J79" s="71">
        <f t="shared" si="31"/>
        <v>100724</v>
      </c>
      <c r="K79" s="68">
        <f t="shared" si="32"/>
        <v>29674</v>
      </c>
      <c r="L79" s="69">
        <f t="shared" si="33"/>
        <v>27911</v>
      </c>
      <c r="M79" s="112">
        <v>1613</v>
      </c>
      <c r="N79" s="112">
        <v>1655</v>
      </c>
      <c r="O79" s="112">
        <v>1647</v>
      </c>
      <c r="P79" s="112">
        <v>1839</v>
      </c>
      <c r="Q79" s="112">
        <v>1823</v>
      </c>
      <c r="R79" s="112">
        <v>1677</v>
      </c>
      <c r="S79" s="112">
        <v>1726</v>
      </c>
      <c r="T79" s="112">
        <v>1807</v>
      </c>
      <c r="U79" s="112">
        <v>1827</v>
      </c>
      <c r="V79" s="112">
        <v>1758</v>
      </c>
      <c r="W79" s="112">
        <v>1606</v>
      </c>
      <c r="X79" s="112">
        <v>1727</v>
      </c>
      <c r="Y79" s="112">
        <v>1684</v>
      </c>
      <c r="Z79" s="112">
        <v>1619</v>
      </c>
      <c r="AA79" s="112">
        <v>1521</v>
      </c>
      <c r="AB79" s="112">
        <v>1402</v>
      </c>
      <c r="AC79" s="112">
        <v>1460</v>
      </c>
      <c r="AD79" s="112">
        <v>1283</v>
      </c>
      <c r="AE79" s="112">
        <v>1473</v>
      </c>
      <c r="AF79" s="112">
        <v>1758</v>
      </c>
      <c r="AG79" s="112">
        <v>1933</v>
      </c>
      <c r="AH79" s="112">
        <v>2145</v>
      </c>
      <c r="AI79" s="112">
        <v>2291</v>
      </c>
      <c r="AJ79" s="112">
        <v>2143</v>
      </c>
      <c r="AK79" s="112">
        <v>1929</v>
      </c>
      <c r="AL79" s="112">
        <v>1749</v>
      </c>
      <c r="AM79" s="112">
        <v>2130</v>
      </c>
      <c r="AN79" s="112">
        <v>2120</v>
      </c>
      <c r="AO79" s="112">
        <v>2182</v>
      </c>
      <c r="AP79" s="112">
        <v>2641</v>
      </c>
      <c r="AQ79" s="112">
        <v>2389</v>
      </c>
      <c r="AR79" s="112">
        <v>2248</v>
      </c>
      <c r="AS79" s="112">
        <v>2115</v>
      </c>
      <c r="AT79" s="112">
        <v>1968</v>
      </c>
      <c r="AU79" s="112">
        <v>2022</v>
      </c>
      <c r="AV79" s="112">
        <v>2004</v>
      </c>
      <c r="AW79" s="112">
        <v>1741</v>
      </c>
      <c r="AX79" s="112">
        <v>1676</v>
      </c>
      <c r="AY79" s="112">
        <v>1692</v>
      </c>
      <c r="AZ79" s="112">
        <v>1679</v>
      </c>
      <c r="BA79" s="112">
        <v>1630</v>
      </c>
      <c r="BB79" s="112">
        <v>1577</v>
      </c>
      <c r="BC79" s="112">
        <v>1360</v>
      </c>
      <c r="BD79" s="112">
        <v>1487</v>
      </c>
      <c r="BE79" s="112">
        <v>1490</v>
      </c>
      <c r="BF79" s="112">
        <v>1464</v>
      </c>
      <c r="BG79" s="112">
        <v>1483</v>
      </c>
      <c r="BH79" s="112">
        <v>1637</v>
      </c>
      <c r="BI79" s="112">
        <v>1666</v>
      </c>
      <c r="BJ79" s="112">
        <v>1622</v>
      </c>
      <c r="BK79" s="112">
        <v>1545</v>
      </c>
      <c r="BL79" s="112">
        <v>1555</v>
      </c>
      <c r="BM79" s="112">
        <v>1597</v>
      </c>
      <c r="BN79" s="112">
        <v>1725</v>
      </c>
      <c r="BO79" s="112">
        <v>1659</v>
      </c>
      <c r="BP79" s="112">
        <v>1680</v>
      </c>
      <c r="BQ79" s="112">
        <v>1609</v>
      </c>
      <c r="BR79" s="112">
        <v>1646</v>
      </c>
      <c r="BS79" s="112">
        <v>1610</v>
      </c>
      <c r="BT79" s="112">
        <v>1583</v>
      </c>
      <c r="BU79" s="112">
        <v>1461</v>
      </c>
      <c r="BV79" s="112">
        <v>1415</v>
      </c>
      <c r="BW79" s="112">
        <v>1369</v>
      </c>
      <c r="BX79" s="112">
        <v>1337</v>
      </c>
      <c r="BY79" s="112">
        <v>1253</v>
      </c>
      <c r="BZ79" s="112">
        <v>1184</v>
      </c>
      <c r="CA79" s="112">
        <v>1192</v>
      </c>
      <c r="CB79" s="112">
        <v>1192</v>
      </c>
      <c r="CC79" s="112">
        <v>1100</v>
      </c>
      <c r="CD79" s="112">
        <v>1113</v>
      </c>
      <c r="CE79" s="112">
        <v>1016</v>
      </c>
      <c r="CF79" s="112">
        <v>1061</v>
      </c>
      <c r="CG79" s="112">
        <v>1209</v>
      </c>
      <c r="CH79" s="112">
        <v>1189</v>
      </c>
      <c r="CI79" s="112">
        <v>853</v>
      </c>
      <c r="CJ79" s="112">
        <v>771</v>
      </c>
      <c r="CK79" s="112">
        <v>700</v>
      </c>
      <c r="CL79" s="112">
        <v>667</v>
      </c>
      <c r="CM79" s="112">
        <v>538</v>
      </c>
      <c r="CN79" s="112">
        <v>476</v>
      </c>
      <c r="CO79" s="112">
        <v>527</v>
      </c>
      <c r="CP79" s="112">
        <v>526</v>
      </c>
      <c r="CQ79" s="112">
        <v>477</v>
      </c>
      <c r="CR79" s="112">
        <v>465</v>
      </c>
      <c r="CS79" s="112">
        <v>378</v>
      </c>
      <c r="CT79" s="112">
        <v>335</v>
      </c>
      <c r="CU79" s="112">
        <v>294</v>
      </c>
      <c r="CV79" s="112">
        <v>226</v>
      </c>
      <c r="CW79" s="112">
        <v>189</v>
      </c>
      <c r="CX79" s="112">
        <v>171</v>
      </c>
      <c r="CY79" s="112">
        <v>480</v>
      </c>
      <c r="CZ79" s="113">
        <v>1547</v>
      </c>
      <c r="DA79" s="113">
        <v>1571</v>
      </c>
      <c r="DB79" s="113">
        <v>1625</v>
      </c>
      <c r="DC79" s="113">
        <v>1614</v>
      </c>
      <c r="DD79" s="113">
        <v>1641</v>
      </c>
      <c r="DE79" s="113">
        <v>1676</v>
      </c>
      <c r="DF79" s="113">
        <v>1697</v>
      </c>
      <c r="DG79" s="113">
        <v>1717</v>
      </c>
      <c r="DH79" s="113">
        <v>1724</v>
      </c>
      <c r="DI79" s="113">
        <v>1561</v>
      </c>
      <c r="DJ79" s="113">
        <v>1654</v>
      </c>
      <c r="DK79" s="113">
        <v>1545</v>
      </c>
      <c r="DL79" s="113">
        <v>1521</v>
      </c>
      <c r="DM79" s="113">
        <v>1438</v>
      </c>
      <c r="DN79" s="113">
        <v>1491</v>
      </c>
      <c r="DO79" s="113">
        <v>1281</v>
      </c>
      <c r="DP79" s="113">
        <v>1369</v>
      </c>
      <c r="DQ79" s="113">
        <v>1239</v>
      </c>
      <c r="DR79" s="113">
        <v>1348</v>
      </c>
      <c r="DS79" s="113">
        <v>1673</v>
      </c>
      <c r="DT79" s="113">
        <v>1687</v>
      </c>
      <c r="DU79" s="113">
        <v>1916</v>
      </c>
      <c r="DV79" s="113">
        <v>2015</v>
      </c>
      <c r="DW79" s="113">
        <v>2074</v>
      </c>
      <c r="DX79" s="113">
        <v>2002</v>
      </c>
      <c r="DY79" s="113">
        <v>1851</v>
      </c>
      <c r="DZ79" s="113">
        <v>1977</v>
      </c>
      <c r="EA79" s="113">
        <v>2048</v>
      </c>
      <c r="EB79" s="113">
        <v>2173</v>
      </c>
      <c r="EC79" s="113">
        <v>2391</v>
      </c>
      <c r="ED79" s="113">
        <v>2148</v>
      </c>
      <c r="EE79" s="113">
        <v>1987</v>
      </c>
      <c r="EF79" s="113">
        <v>2103</v>
      </c>
      <c r="EG79" s="113">
        <v>1926</v>
      </c>
      <c r="EH79" s="113">
        <v>1901</v>
      </c>
      <c r="EI79" s="113">
        <v>1908</v>
      </c>
      <c r="EJ79" s="113">
        <v>1707</v>
      </c>
      <c r="EK79" s="113">
        <v>1717</v>
      </c>
      <c r="EL79" s="113">
        <v>1684</v>
      </c>
      <c r="EM79" s="113">
        <v>1627</v>
      </c>
      <c r="EN79" s="113">
        <v>1561</v>
      </c>
      <c r="EO79" s="113">
        <v>1390</v>
      </c>
      <c r="EP79" s="113">
        <v>1315</v>
      </c>
      <c r="EQ79" s="113">
        <v>1228</v>
      </c>
      <c r="ER79" s="113">
        <v>1370</v>
      </c>
      <c r="ES79" s="113">
        <v>1415</v>
      </c>
      <c r="ET79" s="113">
        <v>1485</v>
      </c>
      <c r="EU79" s="113">
        <v>1558</v>
      </c>
      <c r="EV79" s="113">
        <v>1519</v>
      </c>
      <c r="EW79" s="113">
        <v>1592</v>
      </c>
      <c r="EX79" s="113">
        <v>1512</v>
      </c>
      <c r="EY79" s="113">
        <v>1629</v>
      </c>
      <c r="EZ79" s="113">
        <v>1613</v>
      </c>
      <c r="FA79" s="113">
        <v>1630</v>
      </c>
      <c r="FB79" s="113">
        <v>1584</v>
      </c>
      <c r="FC79" s="113">
        <v>1651</v>
      </c>
      <c r="FD79" s="113">
        <v>1674</v>
      </c>
      <c r="FE79" s="113">
        <v>1645</v>
      </c>
      <c r="FF79" s="113">
        <v>1706</v>
      </c>
      <c r="FG79" s="113">
        <v>1560</v>
      </c>
      <c r="FH79" s="113">
        <v>1552</v>
      </c>
      <c r="FI79" s="113">
        <v>1380</v>
      </c>
      <c r="FJ79" s="113">
        <v>1487</v>
      </c>
      <c r="FK79" s="113">
        <v>1408</v>
      </c>
      <c r="FL79" s="113">
        <v>1289</v>
      </c>
      <c r="FM79" s="113">
        <v>1157</v>
      </c>
      <c r="FN79" s="113">
        <v>1206</v>
      </c>
      <c r="FO79" s="113">
        <v>1191</v>
      </c>
      <c r="FP79" s="113">
        <v>1155</v>
      </c>
      <c r="FQ79" s="113">
        <v>1118</v>
      </c>
      <c r="FR79" s="113">
        <v>1070</v>
      </c>
      <c r="FS79" s="113">
        <v>1146</v>
      </c>
      <c r="FT79" s="113">
        <v>1183</v>
      </c>
      <c r="FU79" s="113">
        <v>1283</v>
      </c>
      <c r="FV79" s="113">
        <v>924</v>
      </c>
      <c r="FW79" s="113">
        <v>796</v>
      </c>
      <c r="FX79" s="113">
        <v>800</v>
      </c>
      <c r="FY79" s="113">
        <v>805</v>
      </c>
      <c r="FZ79" s="113">
        <v>675</v>
      </c>
      <c r="GA79" s="113">
        <v>659</v>
      </c>
      <c r="GB79" s="113">
        <v>662</v>
      </c>
      <c r="GC79" s="113">
        <v>660</v>
      </c>
      <c r="GD79" s="113">
        <v>590</v>
      </c>
      <c r="GE79" s="113">
        <v>578</v>
      </c>
      <c r="GF79" s="113">
        <v>542</v>
      </c>
      <c r="GG79" s="113">
        <v>481</v>
      </c>
      <c r="GH79" s="113">
        <v>400</v>
      </c>
      <c r="GI79" s="113">
        <v>379</v>
      </c>
      <c r="GJ79" s="113">
        <v>362</v>
      </c>
      <c r="GK79" s="113">
        <v>277</v>
      </c>
      <c r="GL79" s="114">
        <v>1009</v>
      </c>
    </row>
    <row r="80" spans="1:194" s="2" customFormat="1" x14ac:dyDescent="0.3">
      <c r="A80" s="115" t="s">
        <v>276</v>
      </c>
      <c r="B80" s="267" t="s">
        <v>566</v>
      </c>
      <c r="C80" s="48" t="str">
        <f t="shared" si="25"/>
        <v xml:space="preserve">England – CCGs - Ipswich and East Suffolk </v>
      </c>
      <c r="D80" s="69">
        <f t="shared" si="26"/>
        <v>160980</v>
      </c>
      <c r="E80" s="69">
        <f t="shared" si="26"/>
        <v>168016</v>
      </c>
      <c r="F80" s="70">
        <f t="shared" si="27"/>
        <v>412068</v>
      </c>
      <c r="G80" s="70">
        <f t="shared" si="28"/>
        <v>203496</v>
      </c>
      <c r="H80" s="71">
        <f t="shared" si="29"/>
        <v>208572</v>
      </c>
      <c r="I80" s="71">
        <f t="shared" si="30"/>
        <v>160980</v>
      </c>
      <c r="J80" s="71">
        <f t="shared" si="31"/>
        <v>168016</v>
      </c>
      <c r="K80" s="68">
        <f t="shared" si="32"/>
        <v>42516</v>
      </c>
      <c r="L80" s="69">
        <f t="shared" si="33"/>
        <v>40556</v>
      </c>
      <c r="M80" s="112">
        <v>1969</v>
      </c>
      <c r="N80" s="112">
        <v>1992</v>
      </c>
      <c r="O80" s="112">
        <v>2097</v>
      </c>
      <c r="P80" s="112">
        <v>2180</v>
      </c>
      <c r="Q80" s="112">
        <v>2340</v>
      </c>
      <c r="R80" s="112">
        <v>2359</v>
      </c>
      <c r="S80" s="112">
        <v>2354</v>
      </c>
      <c r="T80" s="112">
        <v>2340</v>
      </c>
      <c r="U80" s="112">
        <v>2437</v>
      </c>
      <c r="V80" s="112">
        <v>2572</v>
      </c>
      <c r="W80" s="112">
        <v>2520</v>
      </c>
      <c r="X80" s="112">
        <v>2529</v>
      </c>
      <c r="Y80" s="112">
        <v>2571</v>
      </c>
      <c r="Z80" s="112">
        <v>2557</v>
      </c>
      <c r="AA80" s="112">
        <v>2453</v>
      </c>
      <c r="AB80" s="112">
        <v>2435</v>
      </c>
      <c r="AC80" s="112">
        <v>2557</v>
      </c>
      <c r="AD80" s="112">
        <v>2254</v>
      </c>
      <c r="AE80" s="112">
        <v>2223</v>
      </c>
      <c r="AF80" s="112">
        <v>1859</v>
      </c>
      <c r="AG80" s="112">
        <v>1806</v>
      </c>
      <c r="AH80" s="112">
        <v>1956</v>
      </c>
      <c r="AI80" s="112">
        <v>1986</v>
      </c>
      <c r="AJ80" s="112">
        <v>2280</v>
      </c>
      <c r="AK80" s="112">
        <v>2302</v>
      </c>
      <c r="AL80" s="112">
        <v>2251</v>
      </c>
      <c r="AM80" s="112">
        <v>2233</v>
      </c>
      <c r="AN80" s="112">
        <v>2255</v>
      </c>
      <c r="AO80" s="112">
        <v>2328</v>
      </c>
      <c r="AP80" s="112">
        <v>2313</v>
      </c>
      <c r="AQ80" s="112">
        <v>2232</v>
      </c>
      <c r="AR80" s="112">
        <v>2164</v>
      </c>
      <c r="AS80" s="112">
        <v>2410</v>
      </c>
      <c r="AT80" s="112">
        <v>2376</v>
      </c>
      <c r="AU80" s="112">
        <v>2316</v>
      </c>
      <c r="AV80" s="112">
        <v>2412</v>
      </c>
      <c r="AW80" s="112">
        <v>2274</v>
      </c>
      <c r="AX80" s="112">
        <v>2348</v>
      </c>
      <c r="AY80" s="112">
        <v>2494</v>
      </c>
      <c r="AZ80" s="112">
        <v>2394</v>
      </c>
      <c r="BA80" s="112">
        <v>2375</v>
      </c>
      <c r="BB80" s="112">
        <v>2251</v>
      </c>
      <c r="BC80" s="112">
        <v>2125</v>
      </c>
      <c r="BD80" s="112">
        <v>2193</v>
      </c>
      <c r="BE80" s="112">
        <v>2262</v>
      </c>
      <c r="BF80" s="112">
        <v>2410</v>
      </c>
      <c r="BG80" s="112">
        <v>2436</v>
      </c>
      <c r="BH80" s="112">
        <v>2735</v>
      </c>
      <c r="BI80" s="112">
        <v>2677</v>
      </c>
      <c r="BJ80" s="112">
        <v>2830</v>
      </c>
      <c r="BK80" s="112">
        <v>2919</v>
      </c>
      <c r="BL80" s="112">
        <v>2870</v>
      </c>
      <c r="BM80" s="112">
        <v>2864</v>
      </c>
      <c r="BN80" s="112">
        <v>3053</v>
      </c>
      <c r="BO80" s="112">
        <v>3007</v>
      </c>
      <c r="BP80" s="112">
        <v>3083</v>
      </c>
      <c r="BQ80" s="112">
        <v>2958</v>
      </c>
      <c r="BR80" s="112">
        <v>2942</v>
      </c>
      <c r="BS80" s="112">
        <v>2914</v>
      </c>
      <c r="BT80" s="112">
        <v>2835</v>
      </c>
      <c r="BU80" s="112">
        <v>2687</v>
      </c>
      <c r="BV80" s="112">
        <v>2696</v>
      </c>
      <c r="BW80" s="112">
        <v>2687</v>
      </c>
      <c r="BX80" s="112">
        <v>2678</v>
      </c>
      <c r="BY80" s="112">
        <v>2416</v>
      </c>
      <c r="BZ80" s="112">
        <v>2390</v>
      </c>
      <c r="CA80" s="112">
        <v>2529</v>
      </c>
      <c r="CB80" s="112">
        <v>2475</v>
      </c>
      <c r="CC80" s="112">
        <v>2317</v>
      </c>
      <c r="CD80" s="112">
        <v>2381</v>
      </c>
      <c r="CE80" s="112">
        <v>2462</v>
      </c>
      <c r="CF80" s="112">
        <v>2535</v>
      </c>
      <c r="CG80" s="112">
        <v>2703</v>
      </c>
      <c r="CH80" s="112">
        <v>2892</v>
      </c>
      <c r="CI80" s="112">
        <v>2148</v>
      </c>
      <c r="CJ80" s="112">
        <v>2074</v>
      </c>
      <c r="CK80" s="112">
        <v>2009</v>
      </c>
      <c r="CL80" s="112">
        <v>1751</v>
      </c>
      <c r="CM80" s="112">
        <v>1623</v>
      </c>
      <c r="CN80" s="112">
        <v>1328</v>
      </c>
      <c r="CO80" s="112">
        <v>1395</v>
      </c>
      <c r="CP80" s="112">
        <v>1302</v>
      </c>
      <c r="CQ80" s="112">
        <v>1232</v>
      </c>
      <c r="CR80" s="112">
        <v>1088</v>
      </c>
      <c r="CS80" s="112">
        <v>1000</v>
      </c>
      <c r="CT80" s="112">
        <v>956</v>
      </c>
      <c r="CU80" s="112">
        <v>759</v>
      </c>
      <c r="CV80" s="112">
        <v>687</v>
      </c>
      <c r="CW80" s="112">
        <v>546</v>
      </c>
      <c r="CX80" s="112">
        <v>484</v>
      </c>
      <c r="CY80" s="112">
        <v>1799</v>
      </c>
      <c r="CZ80" s="113">
        <v>1861</v>
      </c>
      <c r="DA80" s="113">
        <v>1932</v>
      </c>
      <c r="DB80" s="113">
        <v>2100</v>
      </c>
      <c r="DC80" s="113">
        <v>2048</v>
      </c>
      <c r="DD80" s="113">
        <v>2281</v>
      </c>
      <c r="DE80" s="113">
        <v>2171</v>
      </c>
      <c r="DF80" s="113">
        <v>2257</v>
      </c>
      <c r="DG80" s="113">
        <v>2247</v>
      </c>
      <c r="DH80" s="113">
        <v>2321</v>
      </c>
      <c r="DI80" s="113">
        <v>2386</v>
      </c>
      <c r="DJ80" s="113">
        <v>2556</v>
      </c>
      <c r="DK80" s="113">
        <v>2364</v>
      </c>
      <c r="DL80" s="113">
        <v>2418</v>
      </c>
      <c r="DM80" s="113">
        <v>2358</v>
      </c>
      <c r="DN80" s="113">
        <v>2417</v>
      </c>
      <c r="DO80" s="113">
        <v>2319</v>
      </c>
      <c r="DP80" s="113">
        <v>2327</v>
      </c>
      <c r="DQ80" s="113">
        <v>2193</v>
      </c>
      <c r="DR80" s="113">
        <v>2018</v>
      </c>
      <c r="DS80" s="113">
        <v>1605</v>
      </c>
      <c r="DT80" s="113">
        <v>1621</v>
      </c>
      <c r="DU80" s="113">
        <v>1620</v>
      </c>
      <c r="DV80" s="113">
        <v>1785</v>
      </c>
      <c r="DW80" s="113">
        <v>2070</v>
      </c>
      <c r="DX80" s="113">
        <v>1909</v>
      </c>
      <c r="DY80" s="113">
        <v>2100</v>
      </c>
      <c r="DZ80" s="113">
        <v>2087</v>
      </c>
      <c r="EA80" s="113">
        <v>2063</v>
      </c>
      <c r="EB80" s="113">
        <v>2233</v>
      </c>
      <c r="EC80" s="113">
        <v>2344</v>
      </c>
      <c r="ED80" s="113">
        <v>2389</v>
      </c>
      <c r="EE80" s="113">
        <v>2427</v>
      </c>
      <c r="EF80" s="113">
        <v>2437</v>
      </c>
      <c r="EG80" s="113">
        <v>2432</v>
      </c>
      <c r="EH80" s="113">
        <v>2402</v>
      </c>
      <c r="EI80" s="113">
        <v>2378</v>
      </c>
      <c r="EJ80" s="113">
        <v>2240</v>
      </c>
      <c r="EK80" s="113">
        <v>2282</v>
      </c>
      <c r="EL80" s="113">
        <v>2409</v>
      </c>
      <c r="EM80" s="113">
        <v>2471</v>
      </c>
      <c r="EN80" s="113">
        <v>2637</v>
      </c>
      <c r="EO80" s="113">
        <v>2459</v>
      </c>
      <c r="EP80" s="113">
        <v>2278</v>
      </c>
      <c r="EQ80" s="113">
        <v>2209</v>
      </c>
      <c r="ER80" s="113">
        <v>2223</v>
      </c>
      <c r="ES80" s="113">
        <v>2436</v>
      </c>
      <c r="ET80" s="113">
        <v>2584</v>
      </c>
      <c r="EU80" s="113">
        <v>2622</v>
      </c>
      <c r="EV80" s="113">
        <v>2829</v>
      </c>
      <c r="EW80" s="113">
        <v>2963</v>
      </c>
      <c r="EX80" s="113">
        <v>2880</v>
      </c>
      <c r="EY80" s="113">
        <v>3042</v>
      </c>
      <c r="EZ80" s="113">
        <v>2959</v>
      </c>
      <c r="FA80" s="113">
        <v>2989</v>
      </c>
      <c r="FB80" s="113">
        <v>3085</v>
      </c>
      <c r="FC80" s="113">
        <v>3177</v>
      </c>
      <c r="FD80" s="113">
        <v>3228</v>
      </c>
      <c r="FE80" s="113">
        <v>3044</v>
      </c>
      <c r="FF80" s="113">
        <v>2845</v>
      </c>
      <c r="FG80" s="113">
        <v>3010</v>
      </c>
      <c r="FH80" s="113">
        <v>2762</v>
      </c>
      <c r="FI80" s="113">
        <v>2833</v>
      </c>
      <c r="FJ80" s="113">
        <v>2725</v>
      </c>
      <c r="FK80" s="113">
        <v>2775</v>
      </c>
      <c r="FL80" s="113">
        <v>2638</v>
      </c>
      <c r="FM80" s="113">
        <v>2653</v>
      </c>
      <c r="FN80" s="113">
        <v>2604</v>
      </c>
      <c r="FO80" s="113">
        <v>2513</v>
      </c>
      <c r="FP80" s="113">
        <v>2606</v>
      </c>
      <c r="FQ80" s="113">
        <v>2600</v>
      </c>
      <c r="FR80" s="113">
        <v>2677</v>
      </c>
      <c r="FS80" s="113">
        <v>2618</v>
      </c>
      <c r="FT80" s="113">
        <v>2722</v>
      </c>
      <c r="FU80" s="113">
        <v>3213</v>
      </c>
      <c r="FV80" s="113">
        <v>2316</v>
      </c>
      <c r="FW80" s="113">
        <v>2187</v>
      </c>
      <c r="FX80" s="113">
        <v>2125</v>
      </c>
      <c r="FY80" s="113">
        <v>1928</v>
      </c>
      <c r="FZ80" s="113">
        <v>1782</v>
      </c>
      <c r="GA80" s="113">
        <v>1508</v>
      </c>
      <c r="GB80" s="113">
        <v>1488</v>
      </c>
      <c r="GC80" s="113">
        <v>1553</v>
      </c>
      <c r="GD80" s="113">
        <v>1456</v>
      </c>
      <c r="GE80" s="113">
        <v>1341</v>
      </c>
      <c r="GF80" s="113">
        <v>1237</v>
      </c>
      <c r="GG80" s="113">
        <v>1214</v>
      </c>
      <c r="GH80" s="113">
        <v>1043</v>
      </c>
      <c r="GI80" s="113">
        <v>948</v>
      </c>
      <c r="GJ80" s="113">
        <v>872</v>
      </c>
      <c r="GK80" s="113">
        <v>818</v>
      </c>
      <c r="GL80" s="114">
        <v>3440</v>
      </c>
    </row>
    <row r="81" spans="1:194" s="2" customFormat="1" x14ac:dyDescent="0.3">
      <c r="A81" s="115" t="s">
        <v>276</v>
      </c>
      <c r="B81" s="267" t="s">
        <v>567</v>
      </c>
      <c r="C81" s="48" t="str">
        <f t="shared" si="25"/>
        <v xml:space="preserve">England – CCGs - Kent and Medway </v>
      </c>
      <c r="D81" s="69">
        <f t="shared" si="26"/>
        <v>706308</v>
      </c>
      <c r="E81" s="69">
        <f t="shared" si="26"/>
        <v>749879</v>
      </c>
      <c r="F81" s="70">
        <f t="shared" si="27"/>
        <v>1868199</v>
      </c>
      <c r="G81" s="70">
        <f t="shared" si="28"/>
        <v>918033</v>
      </c>
      <c r="H81" s="71">
        <f t="shared" si="29"/>
        <v>950166</v>
      </c>
      <c r="I81" s="71">
        <f t="shared" si="30"/>
        <v>706308</v>
      </c>
      <c r="J81" s="71">
        <f t="shared" si="31"/>
        <v>749879</v>
      </c>
      <c r="K81" s="68">
        <f t="shared" si="32"/>
        <v>211725</v>
      </c>
      <c r="L81" s="69">
        <f t="shared" si="33"/>
        <v>200287</v>
      </c>
      <c r="M81" s="112">
        <v>10147</v>
      </c>
      <c r="N81" s="112">
        <v>10712</v>
      </c>
      <c r="O81" s="112">
        <v>11196</v>
      </c>
      <c r="P81" s="112">
        <v>11565</v>
      </c>
      <c r="Q81" s="112">
        <v>11760</v>
      </c>
      <c r="R81" s="112">
        <v>11851</v>
      </c>
      <c r="S81" s="112">
        <v>11986</v>
      </c>
      <c r="T81" s="112">
        <v>12214</v>
      </c>
      <c r="U81" s="112">
        <v>12791</v>
      </c>
      <c r="V81" s="112">
        <v>12712</v>
      </c>
      <c r="W81" s="112">
        <v>12440</v>
      </c>
      <c r="X81" s="112">
        <v>12372</v>
      </c>
      <c r="Y81" s="112">
        <v>12360</v>
      </c>
      <c r="Z81" s="112">
        <v>12233</v>
      </c>
      <c r="AA81" s="112">
        <v>11977</v>
      </c>
      <c r="AB81" s="112">
        <v>11371</v>
      </c>
      <c r="AC81" s="112">
        <v>11200</v>
      </c>
      <c r="AD81" s="112">
        <v>10838</v>
      </c>
      <c r="AE81" s="112">
        <v>10613</v>
      </c>
      <c r="AF81" s="112">
        <v>9703</v>
      </c>
      <c r="AG81" s="112">
        <v>9973</v>
      </c>
      <c r="AH81" s="112">
        <v>10560</v>
      </c>
      <c r="AI81" s="112">
        <v>10613</v>
      </c>
      <c r="AJ81" s="112">
        <v>10750</v>
      </c>
      <c r="AK81" s="112">
        <v>10808</v>
      </c>
      <c r="AL81" s="112">
        <v>10585</v>
      </c>
      <c r="AM81" s="112">
        <v>11298</v>
      </c>
      <c r="AN81" s="112">
        <v>10856</v>
      </c>
      <c r="AO81" s="112">
        <v>11586</v>
      </c>
      <c r="AP81" s="112">
        <v>11399</v>
      </c>
      <c r="AQ81" s="112">
        <v>11215</v>
      </c>
      <c r="AR81" s="112">
        <v>11208</v>
      </c>
      <c r="AS81" s="112">
        <v>11319</v>
      </c>
      <c r="AT81" s="112">
        <v>11214</v>
      </c>
      <c r="AU81" s="112">
        <v>11432</v>
      </c>
      <c r="AV81" s="112">
        <v>11239</v>
      </c>
      <c r="AW81" s="112">
        <v>10799</v>
      </c>
      <c r="AX81" s="112">
        <v>10863</v>
      </c>
      <c r="AY81" s="112">
        <v>11179</v>
      </c>
      <c r="AZ81" s="112">
        <v>11429</v>
      </c>
      <c r="BA81" s="112">
        <v>11547</v>
      </c>
      <c r="BB81" s="112">
        <v>11401</v>
      </c>
      <c r="BC81" s="112">
        <v>10555</v>
      </c>
      <c r="BD81" s="112">
        <v>10574</v>
      </c>
      <c r="BE81" s="112">
        <v>10588</v>
      </c>
      <c r="BF81" s="112">
        <v>11162</v>
      </c>
      <c r="BG81" s="112">
        <v>11424</v>
      </c>
      <c r="BH81" s="112">
        <v>11888</v>
      </c>
      <c r="BI81" s="112">
        <v>12564</v>
      </c>
      <c r="BJ81" s="112">
        <v>12989</v>
      </c>
      <c r="BK81" s="112">
        <v>12633</v>
      </c>
      <c r="BL81" s="112">
        <v>13124</v>
      </c>
      <c r="BM81" s="112">
        <v>13112</v>
      </c>
      <c r="BN81" s="112">
        <v>13521</v>
      </c>
      <c r="BO81" s="112">
        <v>13481</v>
      </c>
      <c r="BP81" s="112">
        <v>13409</v>
      </c>
      <c r="BQ81" s="112">
        <v>13098</v>
      </c>
      <c r="BR81" s="112">
        <v>12678</v>
      </c>
      <c r="BS81" s="112">
        <v>12517</v>
      </c>
      <c r="BT81" s="112">
        <v>11843</v>
      </c>
      <c r="BU81" s="112">
        <v>11069</v>
      </c>
      <c r="BV81" s="112">
        <v>11151</v>
      </c>
      <c r="BW81" s="112">
        <v>10658</v>
      </c>
      <c r="BX81" s="112">
        <v>10445</v>
      </c>
      <c r="BY81" s="112">
        <v>9813</v>
      </c>
      <c r="BZ81" s="112">
        <v>9539</v>
      </c>
      <c r="CA81" s="112">
        <v>9540</v>
      </c>
      <c r="CB81" s="112">
        <v>9315</v>
      </c>
      <c r="CC81" s="112">
        <v>8876</v>
      </c>
      <c r="CD81" s="112">
        <v>8985</v>
      </c>
      <c r="CE81" s="112">
        <v>9227</v>
      </c>
      <c r="CF81" s="112">
        <v>9541</v>
      </c>
      <c r="CG81" s="112">
        <v>10356</v>
      </c>
      <c r="CH81" s="112">
        <v>11229</v>
      </c>
      <c r="CI81" s="112">
        <v>8338</v>
      </c>
      <c r="CJ81" s="112">
        <v>7856</v>
      </c>
      <c r="CK81" s="112">
        <v>7657</v>
      </c>
      <c r="CL81" s="112">
        <v>6745</v>
      </c>
      <c r="CM81" s="112">
        <v>5909</v>
      </c>
      <c r="CN81" s="112">
        <v>5087</v>
      </c>
      <c r="CO81" s="112">
        <v>5160</v>
      </c>
      <c r="CP81" s="112">
        <v>4959</v>
      </c>
      <c r="CQ81" s="112">
        <v>4405</v>
      </c>
      <c r="CR81" s="112">
        <v>4032</v>
      </c>
      <c r="CS81" s="112">
        <v>3644</v>
      </c>
      <c r="CT81" s="112">
        <v>3218</v>
      </c>
      <c r="CU81" s="112">
        <v>2721</v>
      </c>
      <c r="CV81" s="112">
        <v>2448</v>
      </c>
      <c r="CW81" s="112">
        <v>2060</v>
      </c>
      <c r="CX81" s="112">
        <v>1768</v>
      </c>
      <c r="CY81" s="112">
        <v>5808</v>
      </c>
      <c r="CZ81" s="113">
        <v>9615</v>
      </c>
      <c r="DA81" s="113">
        <v>10001</v>
      </c>
      <c r="DB81" s="113">
        <v>10589</v>
      </c>
      <c r="DC81" s="113">
        <v>10983</v>
      </c>
      <c r="DD81" s="113">
        <v>11054</v>
      </c>
      <c r="DE81" s="113">
        <v>11362</v>
      </c>
      <c r="DF81" s="113">
        <v>11480</v>
      </c>
      <c r="DG81" s="113">
        <v>11505</v>
      </c>
      <c r="DH81" s="113">
        <v>11968</v>
      </c>
      <c r="DI81" s="113">
        <v>11758</v>
      </c>
      <c r="DJ81" s="113">
        <v>11960</v>
      </c>
      <c r="DK81" s="113">
        <v>11654</v>
      </c>
      <c r="DL81" s="113">
        <v>11828</v>
      </c>
      <c r="DM81" s="113">
        <v>11476</v>
      </c>
      <c r="DN81" s="113">
        <v>11276</v>
      </c>
      <c r="DO81" s="113">
        <v>10781</v>
      </c>
      <c r="DP81" s="113">
        <v>10604</v>
      </c>
      <c r="DQ81" s="113">
        <v>10393</v>
      </c>
      <c r="DR81" s="113">
        <v>9999</v>
      </c>
      <c r="DS81" s="113">
        <v>9133</v>
      </c>
      <c r="DT81" s="113">
        <v>9398</v>
      </c>
      <c r="DU81" s="113">
        <v>9972</v>
      </c>
      <c r="DV81" s="113">
        <v>10289</v>
      </c>
      <c r="DW81" s="113">
        <v>10361</v>
      </c>
      <c r="DX81" s="113">
        <v>9742</v>
      </c>
      <c r="DY81" s="113">
        <v>10157</v>
      </c>
      <c r="DZ81" s="113">
        <v>10834</v>
      </c>
      <c r="EA81" s="113">
        <v>10805</v>
      </c>
      <c r="EB81" s="113">
        <v>11648</v>
      </c>
      <c r="EC81" s="113">
        <v>11665</v>
      </c>
      <c r="ED81" s="113">
        <v>11523</v>
      </c>
      <c r="EE81" s="113">
        <v>11685</v>
      </c>
      <c r="EF81" s="113">
        <v>11790</v>
      </c>
      <c r="EG81" s="113">
        <v>11833</v>
      </c>
      <c r="EH81" s="113">
        <v>12048</v>
      </c>
      <c r="EI81" s="113">
        <v>11945</v>
      </c>
      <c r="EJ81" s="113">
        <v>12059</v>
      </c>
      <c r="EK81" s="113">
        <v>12149</v>
      </c>
      <c r="EL81" s="113">
        <v>12199</v>
      </c>
      <c r="EM81" s="113">
        <v>12431</v>
      </c>
      <c r="EN81" s="113">
        <v>12586</v>
      </c>
      <c r="EO81" s="113">
        <v>11956</v>
      </c>
      <c r="EP81" s="113">
        <v>11124</v>
      </c>
      <c r="EQ81" s="113">
        <v>11036</v>
      </c>
      <c r="ER81" s="113">
        <v>11157</v>
      </c>
      <c r="ES81" s="113">
        <v>11591</v>
      </c>
      <c r="ET81" s="113">
        <v>11839</v>
      </c>
      <c r="EU81" s="113">
        <v>12383</v>
      </c>
      <c r="EV81" s="113">
        <v>12731</v>
      </c>
      <c r="EW81" s="113">
        <v>13219</v>
      </c>
      <c r="EX81" s="113">
        <v>13240</v>
      </c>
      <c r="EY81" s="113">
        <v>13576</v>
      </c>
      <c r="EZ81" s="113">
        <v>13259</v>
      </c>
      <c r="FA81" s="113">
        <v>13600</v>
      </c>
      <c r="FB81" s="113">
        <v>13513</v>
      </c>
      <c r="FC81" s="113">
        <v>13657</v>
      </c>
      <c r="FD81" s="113">
        <v>13249</v>
      </c>
      <c r="FE81" s="113">
        <v>12987</v>
      </c>
      <c r="FF81" s="113">
        <v>12517</v>
      </c>
      <c r="FG81" s="113">
        <v>11992</v>
      </c>
      <c r="FH81" s="113">
        <v>11643</v>
      </c>
      <c r="FI81" s="113">
        <v>11437</v>
      </c>
      <c r="FJ81" s="113">
        <v>11134</v>
      </c>
      <c r="FK81" s="113">
        <v>10778</v>
      </c>
      <c r="FL81" s="113">
        <v>10385</v>
      </c>
      <c r="FM81" s="113">
        <v>9957</v>
      </c>
      <c r="FN81" s="113">
        <v>9928</v>
      </c>
      <c r="FO81" s="113">
        <v>9809</v>
      </c>
      <c r="FP81" s="113">
        <v>9638</v>
      </c>
      <c r="FQ81" s="113">
        <v>9817</v>
      </c>
      <c r="FR81" s="113">
        <v>10087</v>
      </c>
      <c r="FS81" s="113">
        <v>10546</v>
      </c>
      <c r="FT81" s="113">
        <v>11156</v>
      </c>
      <c r="FU81" s="113">
        <v>12407</v>
      </c>
      <c r="FV81" s="113">
        <v>9434</v>
      </c>
      <c r="FW81" s="113">
        <v>8608</v>
      </c>
      <c r="FX81" s="113">
        <v>8670</v>
      </c>
      <c r="FY81" s="113">
        <v>7970</v>
      </c>
      <c r="FZ81" s="113">
        <v>6915</v>
      </c>
      <c r="GA81" s="113">
        <v>5974</v>
      </c>
      <c r="GB81" s="113">
        <v>6189</v>
      </c>
      <c r="GC81" s="113">
        <v>6042</v>
      </c>
      <c r="GD81" s="113">
        <v>5609</v>
      </c>
      <c r="GE81" s="113">
        <v>5311</v>
      </c>
      <c r="GF81" s="113">
        <v>4841</v>
      </c>
      <c r="GG81" s="113">
        <v>4371</v>
      </c>
      <c r="GH81" s="113">
        <v>3946</v>
      </c>
      <c r="GI81" s="113">
        <v>3638</v>
      </c>
      <c r="GJ81" s="113">
        <v>3317</v>
      </c>
      <c r="GK81" s="113">
        <v>3010</v>
      </c>
      <c r="GL81" s="114">
        <v>12435</v>
      </c>
    </row>
    <row r="82" spans="1:194" s="2" customFormat="1" x14ac:dyDescent="0.3">
      <c r="A82" s="115" t="s">
        <v>276</v>
      </c>
      <c r="B82" s="267" t="s">
        <v>568</v>
      </c>
      <c r="C82" s="48" t="str">
        <f t="shared" si="25"/>
        <v xml:space="preserve">England – CCGs - Kernow </v>
      </c>
      <c r="D82" s="69">
        <f t="shared" si="26"/>
        <v>223269</v>
      </c>
      <c r="E82" s="69">
        <f t="shared" si="26"/>
        <v>242963</v>
      </c>
      <c r="F82" s="70">
        <f t="shared" si="27"/>
        <v>575525</v>
      </c>
      <c r="G82" s="70">
        <f t="shared" si="28"/>
        <v>279480</v>
      </c>
      <c r="H82" s="71">
        <f t="shared" si="29"/>
        <v>296045</v>
      </c>
      <c r="I82" s="71">
        <f t="shared" si="30"/>
        <v>223269</v>
      </c>
      <c r="J82" s="71">
        <f t="shared" si="31"/>
        <v>242963</v>
      </c>
      <c r="K82" s="68">
        <f t="shared" si="32"/>
        <v>56211</v>
      </c>
      <c r="L82" s="69">
        <f t="shared" si="33"/>
        <v>53082</v>
      </c>
      <c r="M82" s="112">
        <v>2494</v>
      </c>
      <c r="N82" s="112">
        <v>2605</v>
      </c>
      <c r="O82" s="112">
        <v>2890</v>
      </c>
      <c r="P82" s="112">
        <v>2953</v>
      </c>
      <c r="Q82" s="112">
        <v>3088</v>
      </c>
      <c r="R82" s="112">
        <v>3125</v>
      </c>
      <c r="S82" s="112">
        <v>3143</v>
      </c>
      <c r="T82" s="112">
        <v>3375</v>
      </c>
      <c r="U82" s="112">
        <v>3488</v>
      </c>
      <c r="V82" s="112">
        <v>3492</v>
      </c>
      <c r="W82" s="112">
        <v>3264</v>
      </c>
      <c r="X82" s="112">
        <v>3336</v>
      </c>
      <c r="Y82" s="112">
        <v>3222</v>
      </c>
      <c r="Z82" s="112">
        <v>3338</v>
      </c>
      <c r="AA82" s="112">
        <v>3194</v>
      </c>
      <c r="AB82" s="112">
        <v>3093</v>
      </c>
      <c r="AC82" s="112">
        <v>3047</v>
      </c>
      <c r="AD82" s="112">
        <v>3064</v>
      </c>
      <c r="AE82" s="112">
        <v>3063</v>
      </c>
      <c r="AF82" s="112">
        <v>3252</v>
      </c>
      <c r="AG82" s="112">
        <v>3042</v>
      </c>
      <c r="AH82" s="112">
        <v>3116</v>
      </c>
      <c r="AI82" s="112">
        <v>3185</v>
      </c>
      <c r="AJ82" s="112">
        <v>3056</v>
      </c>
      <c r="AK82" s="112">
        <v>3054</v>
      </c>
      <c r="AL82" s="112">
        <v>2835</v>
      </c>
      <c r="AM82" s="112">
        <v>2765</v>
      </c>
      <c r="AN82" s="112">
        <v>2735</v>
      </c>
      <c r="AO82" s="112">
        <v>2858</v>
      </c>
      <c r="AP82" s="112">
        <v>2854</v>
      </c>
      <c r="AQ82" s="112">
        <v>2787</v>
      </c>
      <c r="AR82" s="112">
        <v>2681</v>
      </c>
      <c r="AS82" s="112">
        <v>2813</v>
      </c>
      <c r="AT82" s="112">
        <v>2664</v>
      </c>
      <c r="AU82" s="112">
        <v>2817</v>
      </c>
      <c r="AV82" s="112">
        <v>2759</v>
      </c>
      <c r="AW82" s="112">
        <v>2743</v>
      </c>
      <c r="AX82" s="112">
        <v>2765</v>
      </c>
      <c r="AY82" s="112">
        <v>2838</v>
      </c>
      <c r="AZ82" s="112">
        <v>3199</v>
      </c>
      <c r="BA82" s="112">
        <v>3175</v>
      </c>
      <c r="BB82" s="112">
        <v>2886</v>
      </c>
      <c r="BC82" s="112">
        <v>2846</v>
      </c>
      <c r="BD82" s="112">
        <v>2887</v>
      </c>
      <c r="BE82" s="112">
        <v>2931</v>
      </c>
      <c r="BF82" s="112">
        <v>3024</v>
      </c>
      <c r="BG82" s="112">
        <v>3156</v>
      </c>
      <c r="BH82" s="112">
        <v>3473</v>
      </c>
      <c r="BI82" s="112">
        <v>3648</v>
      </c>
      <c r="BJ82" s="112">
        <v>3775</v>
      </c>
      <c r="BK82" s="112">
        <v>3719</v>
      </c>
      <c r="BL82" s="112">
        <v>3861</v>
      </c>
      <c r="BM82" s="112">
        <v>3837</v>
      </c>
      <c r="BN82" s="112">
        <v>4176</v>
      </c>
      <c r="BO82" s="112">
        <v>4193</v>
      </c>
      <c r="BP82" s="112">
        <v>4209</v>
      </c>
      <c r="BQ82" s="112">
        <v>4304</v>
      </c>
      <c r="BR82" s="112">
        <v>4227</v>
      </c>
      <c r="BS82" s="112">
        <v>4105</v>
      </c>
      <c r="BT82" s="112">
        <v>4158</v>
      </c>
      <c r="BU82" s="112">
        <v>3980</v>
      </c>
      <c r="BV82" s="112">
        <v>4000</v>
      </c>
      <c r="BW82" s="112">
        <v>3968</v>
      </c>
      <c r="BX82" s="112">
        <v>3874</v>
      </c>
      <c r="BY82" s="112">
        <v>3786</v>
      </c>
      <c r="BZ82" s="112">
        <v>3682</v>
      </c>
      <c r="CA82" s="112">
        <v>3679</v>
      </c>
      <c r="CB82" s="112">
        <v>3692</v>
      </c>
      <c r="CC82" s="112">
        <v>3594</v>
      </c>
      <c r="CD82" s="112">
        <v>3652</v>
      </c>
      <c r="CE82" s="112">
        <v>3770</v>
      </c>
      <c r="CF82" s="112">
        <v>3996</v>
      </c>
      <c r="CG82" s="112">
        <v>4106</v>
      </c>
      <c r="CH82" s="112">
        <v>4571</v>
      </c>
      <c r="CI82" s="112">
        <v>3504</v>
      </c>
      <c r="CJ82" s="112">
        <v>3264</v>
      </c>
      <c r="CK82" s="112">
        <v>3104</v>
      </c>
      <c r="CL82" s="112">
        <v>2863</v>
      </c>
      <c r="CM82" s="112">
        <v>2270</v>
      </c>
      <c r="CN82" s="112">
        <v>1956</v>
      </c>
      <c r="CO82" s="112">
        <v>2076</v>
      </c>
      <c r="CP82" s="112">
        <v>1921</v>
      </c>
      <c r="CQ82" s="112">
        <v>1706</v>
      </c>
      <c r="CR82" s="112">
        <v>1577</v>
      </c>
      <c r="CS82" s="112">
        <v>1329</v>
      </c>
      <c r="CT82" s="112">
        <v>1328</v>
      </c>
      <c r="CU82" s="112">
        <v>1000</v>
      </c>
      <c r="CV82" s="112">
        <v>927</v>
      </c>
      <c r="CW82" s="112">
        <v>768</v>
      </c>
      <c r="CX82" s="112">
        <v>707</v>
      </c>
      <c r="CY82" s="112">
        <v>2148</v>
      </c>
      <c r="CZ82" s="113">
        <v>2313</v>
      </c>
      <c r="DA82" s="113">
        <v>2471</v>
      </c>
      <c r="DB82" s="113">
        <v>2614</v>
      </c>
      <c r="DC82" s="113">
        <v>2662</v>
      </c>
      <c r="DD82" s="113">
        <v>2893</v>
      </c>
      <c r="DE82" s="113">
        <v>2987</v>
      </c>
      <c r="DF82" s="113">
        <v>3117</v>
      </c>
      <c r="DG82" s="113">
        <v>3204</v>
      </c>
      <c r="DH82" s="113">
        <v>3319</v>
      </c>
      <c r="DI82" s="113">
        <v>3224</v>
      </c>
      <c r="DJ82" s="113">
        <v>3133</v>
      </c>
      <c r="DK82" s="113">
        <v>3113</v>
      </c>
      <c r="DL82" s="113">
        <v>3150</v>
      </c>
      <c r="DM82" s="113">
        <v>3138</v>
      </c>
      <c r="DN82" s="113">
        <v>3103</v>
      </c>
      <c r="DO82" s="113">
        <v>2939</v>
      </c>
      <c r="DP82" s="113">
        <v>2957</v>
      </c>
      <c r="DQ82" s="113">
        <v>2745</v>
      </c>
      <c r="DR82" s="113">
        <v>2925</v>
      </c>
      <c r="DS82" s="113">
        <v>2754</v>
      </c>
      <c r="DT82" s="113">
        <v>2872</v>
      </c>
      <c r="DU82" s="113">
        <v>2956</v>
      </c>
      <c r="DV82" s="113">
        <v>2851</v>
      </c>
      <c r="DW82" s="113">
        <v>2877</v>
      </c>
      <c r="DX82" s="113">
        <v>2792</v>
      </c>
      <c r="DY82" s="113">
        <v>2665</v>
      </c>
      <c r="DZ82" s="113">
        <v>2734</v>
      </c>
      <c r="EA82" s="113">
        <v>2775</v>
      </c>
      <c r="EB82" s="113">
        <v>2851</v>
      </c>
      <c r="EC82" s="113">
        <v>2751</v>
      </c>
      <c r="ED82" s="113">
        <v>2767</v>
      </c>
      <c r="EE82" s="113">
        <v>2838</v>
      </c>
      <c r="EF82" s="113">
        <v>3122</v>
      </c>
      <c r="EG82" s="113">
        <v>2920</v>
      </c>
      <c r="EH82" s="113">
        <v>2841</v>
      </c>
      <c r="EI82" s="113">
        <v>3123</v>
      </c>
      <c r="EJ82" s="113">
        <v>3189</v>
      </c>
      <c r="EK82" s="113">
        <v>3079</v>
      </c>
      <c r="EL82" s="113">
        <v>3153</v>
      </c>
      <c r="EM82" s="113">
        <v>3330</v>
      </c>
      <c r="EN82" s="113">
        <v>3263</v>
      </c>
      <c r="EO82" s="113">
        <v>3254</v>
      </c>
      <c r="EP82" s="113">
        <v>3078</v>
      </c>
      <c r="EQ82" s="113">
        <v>3040</v>
      </c>
      <c r="ER82" s="113">
        <v>3221</v>
      </c>
      <c r="ES82" s="113">
        <v>3325</v>
      </c>
      <c r="ET82" s="113">
        <v>3594</v>
      </c>
      <c r="EU82" s="113">
        <v>3883</v>
      </c>
      <c r="EV82" s="113">
        <v>4018</v>
      </c>
      <c r="EW82" s="113">
        <v>4332</v>
      </c>
      <c r="EX82" s="113">
        <v>4171</v>
      </c>
      <c r="EY82" s="113">
        <v>4301</v>
      </c>
      <c r="EZ82" s="113">
        <v>4330</v>
      </c>
      <c r="FA82" s="113">
        <v>4536</v>
      </c>
      <c r="FB82" s="113">
        <v>4629</v>
      </c>
      <c r="FC82" s="113">
        <v>4398</v>
      </c>
      <c r="FD82" s="113">
        <v>4675</v>
      </c>
      <c r="FE82" s="113">
        <v>4520</v>
      </c>
      <c r="FF82" s="113">
        <v>4454</v>
      </c>
      <c r="FG82" s="113">
        <v>4290</v>
      </c>
      <c r="FH82" s="113">
        <v>4314</v>
      </c>
      <c r="FI82" s="113">
        <v>4292</v>
      </c>
      <c r="FJ82" s="113">
        <v>4274</v>
      </c>
      <c r="FK82" s="113">
        <v>4241</v>
      </c>
      <c r="FL82" s="113">
        <v>4098</v>
      </c>
      <c r="FM82" s="113">
        <v>3840</v>
      </c>
      <c r="FN82" s="113">
        <v>4039</v>
      </c>
      <c r="FO82" s="113">
        <v>3987</v>
      </c>
      <c r="FP82" s="113">
        <v>3908</v>
      </c>
      <c r="FQ82" s="113">
        <v>4032</v>
      </c>
      <c r="FR82" s="113">
        <v>4090</v>
      </c>
      <c r="FS82" s="113">
        <v>4281</v>
      </c>
      <c r="FT82" s="113">
        <v>4416</v>
      </c>
      <c r="FU82" s="113">
        <v>4853</v>
      </c>
      <c r="FV82" s="113">
        <v>3746</v>
      </c>
      <c r="FW82" s="113">
        <v>3591</v>
      </c>
      <c r="FX82" s="113">
        <v>3512</v>
      </c>
      <c r="FY82" s="113">
        <v>3125</v>
      </c>
      <c r="FZ82" s="113">
        <v>2760</v>
      </c>
      <c r="GA82" s="113">
        <v>2330</v>
      </c>
      <c r="GB82" s="113">
        <v>2232</v>
      </c>
      <c r="GC82" s="113">
        <v>2169</v>
      </c>
      <c r="GD82" s="113">
        <v>2055</v>
      </c>
      <c r="GE82" s="113">
        <v>2028</v>
      </c>
      <c r="GF82" s="113">
        <v>1822</v>
      </c>
      <c r="GG82" s="113">
        <v>1688</v>
      </c>
      <c r="GH82" s="113">
        <v>1452</v>
      </c>
      <c r="GI82" s="113">
        <v>1371</v>
      </c>
      <c r="GJ82" s="113">
        <v>1232</v>
      </c>
      <c r="GK82" s="113">
        <v>1098</v>
      </c>
      <c r="GL82" s="114">
        <v>4610</v>
      </c>
    </row>
    <row r="83" spans="1:194" s="2" customFormat="1" x14ac:dyDescent="0.3">
      <c r="A83" s="115" t="s">
        <v>276</v>
      </c>
      <c r="B83" s="267" t="s">
        <v>569</v>
      </c>
      <c r="C83" s="48" t="str">
        <f t="shared" si="25"/>
        <v xml:space="preserve">England – CCGs - Kirklees </v>
      </c>
      <c r="D83" s="69">
        <f t="shared" si="26"/>
        <v>168057</v>
      </c>
      <c r="E83" s="69">
        <f t="shared" si="26"/>
        <v>173213</v>
      </c>
      <c r="F83" s="70">
        <f t="shared" si="27"/>
        <v>441290</v>
      </c>
      <c r="G83" s="70">
        <f t="shared" si="28"/>
        <v>219158</v>
      </c>
      <c r="H83" s="71">
        <f t="shared" si="29"/>
        <v>222132</v>
      </c>
      <c r="I83" s="71">
        <f t="shared" si="30"/>
        <v>168057</v>
      </c>
      <c r="J83" s="71">
        <f t="shared" si="31"/>
        <v>173213</v>
      </c>
      <c r="K83" s="68">
        <f t="shared" si="32"/>
        <v>51101</v>
      </c>
      <c r="L83" s="69">
        <f t="shared" si="33"/>
        <v>48919</v>
      </c>
      <c r="M83" s="112">
        <v>2488</v>
      </c>
      <c r="N83" s="112">
        <v>2537</v>
      </c>
      <c r="O83" s="112">
        <v>2623</v>
      </c>
      <c r="P83" s="112">
        <v>2800</v>
      </c>
      <c r="Q83" s="112">
        <v>2871</v>
      </c>
      <c r="R83" s="112">
        <v>2874</v>
      </c>
      <c r="S83" s="112">
        <v>3004</v>
      </c>
      <c r="T83" s="112">
        <v>2967</v>
      </c>
      <c r="U83" s="112">
        <v>2984</v>
      </c>
      <c r="V83" s="112">
        <v>3082</v>
      </c>
      <c r="W83" s="112">
        <v>2965</v>
      </c>
      <c r="X83" s="112">
        <v>3001</v>
      </c>
      <c r="Y83" s="112">
        <v>2928</v>
      </c>
      <c r="Z83" s="112">
        <v>2836</v>
      </c>
      <c r="AA83" s="112">
        <v>2915</v>
      </c>
      <c r="AB83" s="112">
        <v>2784</v>
      </c>
      <c r="AC83" s="112">
        <v>2764</v>
      </c>
      <c r="AD83" s="112">
        <v>2678</v>
      </c>
      <c r="AE83" s="112">
        <v>2641</v>
      </c>
      <c r="AF83" s="112">
        <v>2544</v>
      </c>
      <c r="AG83" s="112">
        <v>2510</v>
      </c>
      <c r="AH83" s="112">
        <v>2795</v>
      </c>
      <c r="AI83" s="112">
        <v>2754</v>
      </c>
      <c r="AJ83" s="112">
        <v>2711</v>
      </c>
      <c r="AK83" s="112">
        <v>2902</v>
      </c>
      <c r="AL83" s="112">
        <v>2711</v>
      </c>
      <c r="AM83" s="112">
        <v>2792</v>
      </c>
      <c r="AN83" s="112">
        <v>2796</v>
      </c>
      <c r="AO83" s="112">
        <v>2824</v>
      </c>
      <c r="AP83" s="112">
        <v>3093</v>
      </c>
      <c r="AQ83" s="112">
        <v>3046</v>
      </c>
      <c r="AR83" s="112">
        <v>2617</v>
      </c>
      <c r="AS83" s="112">
        <v>2828</v>
      </c>
      <c r="AT83" s="112">
        <v>2706</v>
      </c>
      <c r="AU83" s="112">
        <v>2859</v>
      </c>
      <c r="AV83" s="112">
        <v>2704</v>
      </c>
      <c r="AW83" s="112">
        <v>2837</v>
      </c>
      <c r="AX83" s="112">
        <v>2795</v>
      </c>
      <c r="AY83" s="112">
        <v>2830</v>
      </c>
      <c r="AZ83" s="112">
        <v>2824</v>
      </c>
      <c r="BA83" s="112">
        <v>2838</v>
      </c>
      <c r="BB83" s="112">
        <v>2851</v>
      </c>
      <c r="BC83" s="112">
        <v>2621</v>
      </c>
      <c r="BD83" s="112">
        <v>2585</v>
      </c>
      <c r="BE83" s="112">
        <v>2653</v>
      </c>
      <c r="BF83" s="112">
        <v>2658</v>
      </c>
      <c r="BG83" s="112">
        <v>2702</v>
      </c>
      <c r="BH83" s="112">
        <v>2877</v>
      </c>
      <c r="BI83" s="112">
        <v>3169</v>
      </c>
      <c r="BJ83" s="112">
        <v>3229</v>
      </c>
      <c r="BK83" s="112">
        <v>3209</v>
      </c>
      <c r="BL83" s="112">
        <v>3208</v>
      </c>
      <c r="BM83" s="112">
        <v>3228</v>
      </c>
      <c r="BN83" s="112">
        <v>3173</v>
      </c>
      <c r="BO83" s="112">
        <v>3047</v>
      </c>
      <c r="BP83" s="112">
        <v>2970</v>
      </c>
      <c r="BQ83" s="112">
        <v>2978</v>
      </c>
      <c r="BR83" s="112">
        <v>2831</v>
      </c>
      <c r="BS83" s="112">
        <v>2787</v>
      </c>
      <c r="BT83" s="112">
        <v>2735</v>
      </c>
      <c r="BU83" s="112">
        <v>2610</v>
      </c>
      <c r="BV83" s="112">
        <v>2453</v>
      </c>
      <c r="BW83" s="112">
        <v>2558</v>
      </c>
      <c r="BX83" s="112">
        <v>2447</v>
      </c>
      <c r="BY83" s="112">
        <v>2263</v>
      </c>
      <c r="BZ83" s="112">
        <v>2174</v>
      </c>
      <c r="CA83" s="112">
        <v>2178</v>
      </c>
      <c r="CB83" s="112">
        <v>2154</v>
      </c>
      <c r="CC83" s="112">
        <v>2087</v>
      </c>
      <c r="CD83" s="112">
        <v>2129</v>
      </c>
      <c r="CE83" s="112">
        <v>2104</v>
      </c>
      <c r="CF83" s="112">
        <v>2088</v>
      </c>
      <c r="CG83" s="112">
        <v>2189</v>
      </c>
      <c r="CH83" s="112">
        <v>2359</v>
      </c>
      <c r="CI83" s="112">
        <v>1718</v>
      </c>
      <c r="CJ83" s="112">
        <v>1676</v>
      </c>
      <c r="CK83" s="112">
        <v>1457</v>
      </c>
      <c r="CL83" s="112">
        <v>1422</v>
      </c>
      <c r="CM83" s="112">
        <v>1212</v>
      </c>
      <c r="CN83" s="112">
        <v>1081</v>
      </c>
      <c r="CO83" s="112">
        <v>1068</v>
      </c>
      <c r="CP83" s="112">
        <v>1063</v>
      </c>
      <c r="CQ83" s="112">
        <v>985</v>
      </c>
      <c r="CR83" s="112">
        <v>833</v>
      </c>
      <c r="CS83" s="112">
        <v>769</v>
      </c>
      <c r="CT83" s="112">
        <v>635</v>
      </c>
      <c r="CU83" s="112">
        <v>549</v>
      </c>
      <c r="CV83" s="112">
        <v>475</v>
      </c>
      <c r="CW83" s="112">
        <v>416</v>
      </c>
      <c r="CX83" s="112">
        <v>313</v>
      </c>
      <c r="CY83" s="112">
        <v>1124</v>
      </c>
      <c r="CZ83" s="113">
        <v>2396</v>
      </c>
      <c r="DA83" s="113">
        <v>2360</v>
      </c>
      <c r="DB83" s="113">
        <v>2576</v>
      </c>
      <c r="DC83" s="113">
        <v>2710</v>
      </c>
      <c r="DD83" s="113">
        <v>2659</v>
      </c>
      <c r="DE83" s="113">
        <v>2791</v>
      </c>
      <c r="DF83" s="113">
        <v>2717</v>
      </c>
      <c r="DG83" s="113">
        <v>2836</v>
      </c>
      <c r="DH83" s="113">
        <v>2977</v>
      </c>
      <c r="DI83" s="113">
        <v>2995</v>
      </c>
      <c r="DJ83" s="113">
        <v>2794</v>
      </c>
      <c r="DK83" s="113">
        <v>2837</v>
      </c>
      <c r="DL83" s="113">
        <v>2912</v>
      </c>
      <c r="DM83" s="113">
        <v>2774</v>
      </c>
      <c r="DN83" s="113">
        <v>2701</v>
      </c>
      <c r="DO83" s="113">
        <v>2691</v>
      </c>
      <c r="DP83" s="113">
        <v>2597</v>
      </c>
      <c r="DQ83" s="113">
        <v>2596</v>
      </c>
      <c r="DR83" s="113">
        <v>2531</v>
      </c>
      <c r="DS83" s="113">
        <v>2414</v>
      </c>
      <c r="DT83" s="113">
        <v>2499</v>
      </c>
      <c r="DU83" s="113">
        <v>2515</v>
      </c>
      <c r="DV83" s="113">
        <v>2590</v>
      </c>
      <c r="DW83" s="113">
        <v>2623</v>
      </c>
      <c r="DX83" s="113">
        <v>2558</v>
      </c>
      <c r="DY83" s="113">
        <v>2388</v>
      </c>
      <c r="DZ83" s="113">
        <v>2632</v>
      </c>
      <c r="EA83" s="113">
        <v>2552</v>
      </c>
      <c r="EB83" s="113">
        <v>2829</v>
      </c>
      <c r="EC83" s="113">
        <v>2884</v>
      </c>
      <c r="ED83" s="113">
        <v>2860</v>
      </c>
      <c r="EE83" s="113">
        <v>2875</v>
      </c>
      <c r="EF83" s="113">
        <v>3010</v>
      </c>
      <c r="EG83" s="113">
        <v>2866</v>
      </c>
      <c r="EH83" s="113">
        <v>2774</v>
      </c>
      <c r="EI83" s="113">
        <v>2923</v>
      </c>
      <c r="EJ83" s="113">
        <v>2817</v>
      </c>
      <c r="EK83" s="113">
        <v>2950</v>
      </c>
      <c r="EL83" s="113">
        <v>2931</v>
      </c>
      <c r="EM83" s="113">
        <v>2992</v>
      </c>
      <c r="EN83" s="113">
        <v>2894</v>
      </c>
      <c r="EO83" s="113">
        <v>2872</v>
      </c>
      <c r="EP83" s="113">
        <v>2675</v>
      </c>
      <c r="EQ83" s="113">
        <v>2531</v>
      </c>
      <c r="ER83" s="113">
        <v>2657</v>
      </c>
      <c r="ES83" s="113">
        <v>2654</v>
      </c>
      <c r="ET83" s="113">
        <v>2770</v>
      </c>
      <c r="EU83" s="113">
        <v>2853</v>
      </c>
      <c r="EV83" s="113">
        <v>3091</v>
      </c>
      <c r="EW83" s="113">
        <v>3220</v>
      </c>
      <c r="EX83" s="113">
        <v>3108</v>
      </c>
      <c r="EY83" s="113">
        <v>3136</v>
      </c>
      <c r="EZ83" s="113">
        <v>3082</v>
      </c>
      <c r="FA83" s="113">
        <v>2994</v>
      </c>
      <c r="FB83" s="113">
        <v>3029</v>
      </c>
      <c r="FC83" s="113">
        <v>2999</v>
      </c>
      <c r="FD83" s="113">
        <v>2975</v>
      </c>
      <c r="FE83" s="113">
        <v>2934</v>
      </c>
      <c r="FF83" s="113">
        <v>2824</v>
      </c>
      <c r="FG83" s="113">
        <v>2647</v>
      </c>
      <c r="FH83" s="113">
        <v>2724</v>
      </c>
      <c r="FI83" s="113">
        <v>2625</v>
      </c>
      <c r="FJ83" s="113">
        <v>2506</v>
      </c>
      <c r="FK83" s="113">
        <v>2397</v>
      </c>
      <c r="FL83" s="113">
        <v>2267</v>
      </c>
      <c r="FM83" s="113">
        <v>2164</v>
      </c>
      <c r="FN83" s="113">
        <v>2170</v>
      </c>
      <c r="FO83" s="113">
        <v>2157</v>
      </c>
      <c r="FP83" s="113">
        <v>2129</v>
      </c>
      <c r="FQ83" s="113">
        <v>2250</v>
      </c>
      <c r="FR83" s="113">
        <v>2180</v>
      </c>
      <c r="FS83" s="113">
        <v>2279</v>
      </c>
      <c r="FT83" s="113">
        <v>2403</v>
      </c>
      <c r="FU83" s="113">
        <v>2660</v>
      </c>
      <c r="FV83" s="113">
        <v>1869</v>
      </c>
      <c r="FW83" s="113">
        <v>1838</v>
      </c>
      <c r="FX83" s="113">
        <v>1808</v>
      </c>
      <c r="FY83" s="113">
        <v>1701</v>
      </c>
      <c r="FZ83" s="113">
        <v>1525</v>
      </c>
      <c r="GA83" s="113">
        <v>1266</v>
      </c>
      <c r="GB83" s="113">
        <v>1365</v>
      </c>
      <c r="GC83" s="113">
        <v>1245</v>
      </c>
      <c r="GD83" s="113">
        <v>1292</v>
      </c>
      <c r="GE83" s="113">
        <v>1180</v>
      </c>
      <c r="GF83" s="113">
        <v>1026</v>
      </c>
      <c r="GG83" s="113">
        <v>909</v>
      </c>
      <c r="GH83" s="113">
        <v>859</v>
      </c>
      <c r="GI83" s="113">
        <v>707</v>
      </c>
      <c r="GJ83" s="113">
        <v>639</v>
      </c>
      <c r="GK83" s="113">
        <v>623</v>
      </c>
      <c r="GL83" s="114">
        <v>2492</v>
      </c>
    </row>
    <row r="84" spans="1:194" s="2" customFormat="1" x14ac:dyDescent="0.3">
      <c r="A84" s="115" t="s">
        <v>276</v>
      </c>
      <c r="B84" s="267" t="s">
        <v>570</v>
      </c>
      <c r="C84" s="48" t="str">
        <f t="shared" si="25"/>
        <v xml:space="preserve">England – CCGs - Knowsley </v>
      </c>
      <c r="D84" s="69">
        <f t="shared" si="26"/>
        <v>54795</v>
      </c>
      <c r="E84" s="69">
        <f t="shared" si="26"/>
        <v>63220</v>
      </c>
      <c r="F84" s="70">
        <f t="shared" si="27"/>
        <v>152452</v>
      </c>
      <c r="G84" s="70">
        <f t="shared" si="28"/>
        <v>72488</v>
      </c>
      <c r="H84" s="71">
        <f t="shared" si="29"/>
        <v>79964</v>
      </c>
      <c r="I84" s="71">
        <f t="shared" si="30"/>
        <v>54795</v>
      </c>
      <c r="J84" s="71">
        <f t="shared" si="31"/>
        <v>63220</v>
      </c>
      <c r="K84" s="68">
        <f t="shared" si="32"/>
        <v>17693</v>
      </c>
      <c r="L84" s="69">
        <f t="shared" si="33"/>
        <v>16744</v>
      </c>
      <c r="M84" s="112">
        <v>982</v>
      </c>
      <c r="N84" s="112">
        <v>1056</v>
      </c>
      <c r="O84" s="112">
        <v>1046</v>
      </c>
      <c r="P84" s="112">
        <v>1070</v>
      </c>
      <c r="Q84" s="112">
        <v>1070</v>
      </c>
      <c r="R84" s="112">
        <v>1106</v>
      </c>
      <c r="S84" s="112">
        <v>1007</v>
      </c>
      <c r="T84" s="112">
        <v>1027</v>
      </c>
      <c r="U84" s="112">
        <v>1029</v>
      </c>
      <c r="V84" s="112">
        <v>1060</v>
      </c>
      <c r="W84" s="112">
        <v>995</v>
      </c>
      <c r="X84" s="112">
        <v>946</v>
      </c>
      <c r="Y84" s="112">
        <v>885</v>
      </c>
      <c r="Z84" s="112">
        <v>928</v>
      </c>
      <c r="AA84" s="112">
        <v>949</v>
      </c>
      <c r="AB84" s="112">
        <v>907</v>
      </c>
      <c r="AC84" s="112">
        <v>792</v>
      </c>
      <c r="AD84" s="112">
        <v>838</v>
      </c>
      <c r="AE84" s="112">
        <v>813</v>
      </c>
      <c r="AF84" s="112">
        <v>820</v>
      </c>
      <c r="AG84" s="112">
        <v>809</v>
      </c>
      <c r="AH84" s="112">
        <v>823</v>
      </c>
      <c r="AI84" s="112">
        <v>927</v>
      </c>
      <c r="AJ84" s="112">
        <v>898</v>
      </c>
      <c r="AK84" s="112">
        <v>952</v>
      </c>
      <c r="AL84" s="112">
        <v>982</v>
      </c>
      <c r="AM84" s="112">
        <v>1022</v>
      </c>
      <c r="AN84" s="112">
        <v>965</v>
      </c>
      <c r="AO84" s="112">
        <v>1053</v>
      </c>
      <c r="AP84" s="112">
        <v>1085</v>
      </c>
      <c r="AQ84" s="112">
        <v>1090</v>
      </c>
      <c r="AR84" s="112">
        <v>1062</v>
      </c>
      <c r="AS84" s="112">
        <v>937</v>
      </c>
      <c r="AT84" s="112">
        <v>968</v>
      </c>
      <c r="AU84" s="112">
        <v>985</v>
      </c>
      <c r="AV84" s="112">
        <v>975</v>
      </c>
      <c r="AW84" s="112">
        <v>895</v>
      </c>
      <c r="AX84" s="112">
        <v>901</v>
      </c>
      <c r="AY84" s="112">
        <v>862</v>
      </c>
      <c r="AZ84" s="112">
        <v>786</v>
      </c>
      <c r="BA84" s="112">
        <v>773</v>
      </c>
      <c r="BB84" s="112">
        <v>789</v>
      </c>
      <c r="BC84" s="112">
        <v>696</v>
      </c>
      <c r="BD84" s="112">
        <v>624</v>
      </c>
      <c r="BE84" s="112">
        <v>707</v>
      </c>
      <c r="BF84" s="112">
        <v>696</v>
      </c>
      <c r="BG84" s="112">
        <v>822</v>
      </c>
      <c r="BH84" s="112">
        <v>767</v>
      </c>
      <c r="BI84" s="112">
        <v>869</v>
      </c>
      <c r="BJ84" s="112">
        <v>898</v>
      </c>
      <c r="BK84" s="112">
        <v>910</v>
      </c>
      <c r="BL84" s="112">
        <v>916</v>
      </c>
      <c r="BM84" s="112">
        <v>911</v>
      </c>
      <c r="BN84" s="112">
        <v>951</v>
      </c>
      <c r="BO84" s="112">
        <v>953</v>
      </c>
      <c r="BP84" s="112">
        <v>1011</v>
      </c>
      <c r="BQ84" s="112">
        <v>1062</v>
      </c>
      <c r="BR84" s="112">
        <v>1054</v>
      </c>
      <c r="BS84" s="112">
        <v>1075</v>
      </c>
      <c r="BT84" s="112">
        <v>1075</v>
      </c>
      <c r="BU84" s="112">
        <v>1046</v>
      </c>
      <c r="BV84" s="112">
        <v>946</v>
      </c>
      <c r="BW84" s="112">
        <v>975</v>
      </c>
      <c r="BX84" s="112">
        <v>1031</v>
      </c>
      <c r="BY84" s="112">
        <v>853</v>
      </c>
      <c r="BZ84" s="112">
        <v>838</v>
      </c>
      <c r="CA84" s="112">
        <v>802</v>
      </c>
      <c r="CB84" s="112">
        <v>799</v>
      </c>
      <c r="CC84" s="112">
        <v>674</v>
      </c>
      <c r="CD84" s="112">
        <v>716</v>
      </c>
      <c r="CE84" s="112">
        <v>650</v>
      </c>
      <c r="CF84" s="112">
        <v>731</v>
      </c>
      <c r="CG84" s="112">
        <v>623</v>
      </c>
      <c r="CH84" s="112">
        <v>722</v>
      </c>
      <c r="CI84" s="112">
        <v>501</v>
      </c>
      <c r="CJ84" s="112">
        <v>451</v>
      </c>
      <c r="CK84" s="112">
        <v>451</v>
      </c>
      <c r="CL84" s="112">
        <v>402</v>
      </c>
      <c r="CM84" s="112">
        <v>383</v>
      </c>
      <c r="CN84" s="112">
        <v>342</v>
      </c>
      <c r="CO84" s="112">
        <v>343</v>
      </c>
      <c r="CP84" s="112">
        <v>326</v>
      </c>
      <c r="CQ84" s="112">
        <v>316</v>
      </c>
      <c r="CR84" s="112">
        <v>276</v>
      </c>
      <c r="CS84" s="112">
        <v>247</v>
      </c>
      <c r="CT84" s="112">
        <v>223</v>
      </c>
      <c r="CU84" s="112">
        <v>175</v>
      </c>
      <c r="CV84" s="112">
        <v>142</v>
      </c>
      <c r="CW84" s="112">
        <v>124</v>
      </c>
      <c r="CX84" s="112">
        <v>133</v>
      </c>
      <c r="CY84" s="112">
        <v>385</v>
      </c>
      <c r="CZ84" s="113">
        <v>913</v>
      </c>
      <c r="DA84" s="113">
        <v>946</v>
      </c>
      <c r="DB84" s="113">
        <v>991</v>
      </c>
      <c r="DC84" s="113">
        <v>1031</v>
      </c>
      <c r="DD84" s="113">
        <v>984</v>
      </c>
      <c r="DE84" s="113">
        <v>1048</v>
      </c>
      <c r="DF84" s="113">
        <v>911</v>
      </c>
      <c r="DG84" s="113">
        <v>900</v>
      </c>
      <c r="DH84" s="113">
        <v>964</v>
      </c>
      <c r="DI84" s="113">
        <v>999</v>
      </c>
      <c r="DJ84" s="113">
        <v>925</v>
      </c>
      <c r="DK84" s="113">
        <v>886</v>
      </c>
      <c r="DL84" s="113">
        <v>919</v>
      </c>
      <c r="DM84" s="113">
        <v>857</v>
      </c>
      <c r="DN84" s="113">
        <v>929</v>
      </c>
      <c r="DO84" s="113">
        <v>903</v>
      </c>
      <c r="DP84" s="113">
        <v>803</v>
      </c>
      <c r="DQ84" s="113">
        <v>835</v>
      </c>
      <c r="DR84" s="113">
        <v>785</v>
      </c>
      <c r="DS84" s="113">
        <v>718</v>
      </c>
      <c r="DT84" s="113">
        <v>728</v>
      </c>
      <c r="DU84" s="113">
        <v>858</v>
      </c>
      <c r="DV84" s="113">
        <v>852</v>
      </c>
      <c r="DW84" s="113">
        <v>1023</v>
      </c>
      <c r="DX84" s="113">
        <v>1025</v>
      </c>
      <c r="DY84" s="113">
        <v>953</v>
      </c>
      <c r="DZ84" s="113">
        <v>1034</v>
      </c>
      <c r="EA84" s="113">
        <v>1118</v>
      </c>
      <c r="EB84" s="113">
        <v>1263</v>
      </c>
      <c r="EC84" s="113">
        <v>1217</v>
      </c>
      <c r="ED84" s="113">
        <v>1175</v>
      </c>
      <c r="EE84" s="113">
        <v>1139</v>
      </c>
      <c r="EF84" s="113">
        <v>1202</v>
      </c>
      <c r="EG84" s="113">
        <v>1227</v>
      </c>
      <c r="EH84" s="113">
        <v>1146</v>
      </c>
      <c r="EI84" s="113">
        <v>1110</v>
      </c>
      <c r="EJ84" s="113">
        <v>1013</v>
      </c>
      <c r="EK84" s="113">
        <v>998</v>
      </c>
      <c r="EL84" s="113">
        <v>988</v>
      </c>
      <c r="EM84" s="113">
        <v>973</v>
      </c>
      <c r="EN84" s="113">
        <v>973</v>
      </c>
      <c r="EO84" s="113">
        <v>955</v>
      </c>
      <c r="EP84" s="113">
        <v>846</v>
      </c>
      <c r="EQ84" s="113">
        <v>745</v>
      </c>
      <c r="ER84" s="113">
        <v>838</v>
      </c>
      <c r="ES84" s="113">
        <v>884</v>
      </c>
      <c r="ET84" s="113">
        <v>895</v>
      </c>
      <c r="EU84" s="113">
        <v>862</v>
      </c>
      <c r="EV84" s="113">
        <v>1055</v>
      </c>
      <c r="EW84" s="113">
        <v>1088</v>
      </c>
      <c r="EX84" s="113">
        <v>1101</v>
      </c>
      <c r="EY84" s="113">
        <v>1091</v>
      </c>
      <c r="EZ84" s="113">
        <v>1060</v>
      </c>
      <c r="FA84" s="113">
        <v>1139</v>
      </c>
      <c r="FB84" s="113">
        <v>1143</v>
      </c>
      <c r="FC84" s="113">
        <v>1251</v>
      </c>
      <c r="FD84" s="113">
        <v>1187</v>
      </c>
      <c r="FE84" s="113">
        <v>1202</v>
      </c>
      <c r="FF84" s="113">
        <v>1314</v>
      </c>
      <c r="FG84" s="113">
        <v>1153</v>
      </c>
      <c r="FH84" s="113">
        <v>1101</v>
      </c>
      <c r="FI84" s="113">
        <v>1073</v>
      </c>
      <c r="FJ84" s="113">
        <v>1076</v>
      </c>
      <c r="FK84" s="113">
        <v>1068</v>
      </c>
      <c r="FL84" s="113">
        <v>931</v>
      </c>
      <c r="FM84" s="113">
        <v>932</v>
      </c>
      <c r="FN84" s="113">
        <v>901</v>
      </c>
      <c r="FO84" s="113">
        <v>885</v>
      </c>
      <c r="FP84" s="113">
        <v>766</v>
      </c>
      <c r="FQ84" s="113">
        <v>803</v>
      </c>
      <c r="FR84" s="113">
        <v>788</v>
      </c>
      <c r="FS84" s="113">
        <v>693</v>
      </c>
      <c r="FT84" s="113">
        <v>770</v>
      </c>
      <c r="FU84" s="113">
        <v>726</v>
      </c>
      <c r="FV84" s="113">
        <v>605</v>
      </c>
      <c r="FW84" s="113">
        <v>550</v>
      </c>
      <c r="FX84" s="113">
        <v>557</v>
      </c>
      <c r="FY84" s="113">
        <v>483</v>
      </c>
      <c r="FZ84" s="113">
        <v>442</v>
      </c>
      <c r="GA84" s="113">
        <v>413</v>
      </c>
      <c r="GB84" s="113">
        <v>469</v>
      </c>
      <c r="GC84" s="113">
        <v>434</v>
      </c>
      <c r="GD84" s="113">
        <v>445</v>
      </c>
      <c r="GE84" s="113">
        <v>406</v>
      </c>
      <c r="GF84" s="113">
        <v>399</v>
      </c>
      <c r="GG84" s="113">
        <v>340</v>
      </c>
      <c r="GH84" s="113">
        <v>301</v>
      </c>
      <c r="GI84" s="113">
        <v>281</v>
      </c>
      <c r="GJ84" s="113">
        <v>284</v>
      </c>
      <c r="GK84" s="113">
        <v>195</v>
      </c>
      <c r="GL84" s="114">
        <v>776</v>
      </c>
    </row>
    <row r="85" spans="1:194" s="2" customFormat="1" x14ac:dyDescent="0.3">
      <c r="A85" s="115" t="s">
        <v>276</v>
      </c>
      <c r="B85" s="267" t="s">
        <v>571</v>
      </c>
      <c r="C85" s="48" t="str">
        <f t="shared" si="25"/>
        <v xml:space="preserve">England – CCGs - Leeds </v>
      </c>
      <c r="D85" s="69">
        <f t="shared" si="26"/>
        <v>304065</v>
      </c>
      <c r="E85" s="69">
        <f t="shared" si="26"/>
        <v>324140</v>
      </c>
      <c r="F85" s="70">
        <f t="shared" si="27"/>
        <v>798786</v>
      </c>
      <c r="G85" s="70">
        <f t="shared" si="28"/>
        <v>391667</v>
      </c>
      <c r="H85" s="71">
        <f t="shared" si="29"/>
        <v>407119</v>
      </c>
      <c r="I85" s="71">
        <f t="shared" si="30"/>
        <v>304065</v>
      </c>
      <c r="J85" s="71">
        <f t="shared" si="31"/>
        <v>324140</v>
      </c>
      <c r="K85" s="68">
        <f t="shared" si="32"/>
        <v>87602</v>
      </c>
      <c r="L85" s="69">
        <f t="shared" si="33"/>
        <v>82979</v>
      </c>
      <c r="M85" s="112">
        <v>4561</v>
      </c>
      <c r="N85" s="112">
        <v>4925</v>
      </c>
      <c r="O85" s="112">
        <v>5070</v>
      </c>
      <c r="P85" s="112">
        <v>5187</v>
      </c>
      <c r="Q85" s="112">
        <v>5302</v>
      </c>
      <c r="R85" s="112">
        <v>5187</v>
      </c>
      <c r="S85" s="112">
        <v>5142</v>
      </c>
      <c r="T85" s="112">
        <v>5347</v>
      </c>
      <c r="U85" s="112">
        <v>5303</v>
      </c>
      <c r="V85" s="112">
        <v>5016</v>
      </c>
      <c r="W85" s="112">
        <v>5079</v>
      </c>
      <c r="X85" s="112">
        <v>4905</v>
      </c>
      <c r="Y85" s="112">
        <v>4714</v>
      </c>
      <c r="Z85" s="112">
        <v>4704</v>
      </c>
      <c r="AA85" s="112">
        <v>4588</v>
      </c>
      <c r="AB85" s="112">
        <v>4180</v>
      </c>
      <c r="AC85" s="112">
        <v>4218</v>
      </c>
      <c r="AD85" s="112">
        <v>4174</v>
      </c>
      <c r="AE85" s="112">
        <v>4459</v>
      </c>
      <c r="AF85" s="112">
        <v>6808</v>
      </c>
      <c r="AG85" s="112">
        <v>7951</v>
      </c>
      <c r="AH85" s="112">
        <v>7853</v>
      </c>
      <c r="AI85" s="112">
        <v>7649</v>
      </c>
      <c r="AJ85" s="112">
        <v>7645</v>
      </c>
      <c r="AK85" s="112">
        <v>7589</v>
      </c>
      <c r="AL85" s="112">
        <v>7134</v>
      </c>
      <c r="AM85" s="112">
        <v>7050</v>
      </c>
      <c r="AN85" s="112">
        <v>7313</v>
      </c>
      <c r="AO85" s="112">
        <v>6970</v>
      </c>
      <c r="AP85" s="112">
        <v>6853</v>
      </c>
      <c r="AQ85" s="112">
        <v>5720</v>
      </c>
      <c r="AR85" s="112">
        <v>5539</v>
      </c>
      <c r="AS85" s="112">
        <v>5775</v>
      </c>
      <c r="AT85" s="112">
        <v>5186</v>
      </c>
      <c r="AU85" s="112">
        <v>5237</v>
      </c>
      <c r="AV85" s="112">
        <v>5054</v>
      </c>
      <c r="AW85" s="112">
        <v>5275</v>
      </c>
      <c r="AX85" s="112">
        <v>4872</v>
      </c>
      <c r="AY85" s="112">
        <v>5099</v>
      </c>
      <c r="AZ85" s="112">
        <v>4951</v>
      </c>
      <c r="BA85" s="112">
        <v>5011</v>
      </c>
      <c r="BB85" s="112">
        <v>4623</v>
      </c>
      <c r="BC85" s="112">
        <v>4312</v>
      </c>
      <c r="BD85" s="112">
        <v>4375</v>
      </c>
      <c r="BE85" s="112">
        <v>4432</v>
      </c>
      <c r="BF85" s="112">
        <v>4303</v>
      </c>
      <c r="BG85" s="112">
        <v>4311</v>
      </c>
      <c r="BH85" s="112">
        <v>4678</v>
      </c>
      <c r="BI85" s="112">
        <v>4643</v>
      </c>
      <c r="BJ85" s="112">
        <v>5052</v>
      </c>
      <c r="BK85" s="112">
        <v>4727</v>
      </c>
      <c r="BL85" s="112">
        <v>4618</v>
      </c>
      <c r="BM85" s="112">
        <v>4684</v>
      </c>
      <c r="BN85" s="112">
        <v>4869</v>
      </c>
      <c r="BO85" s="112">
        <v>4790</v>
      </c>
      <c r="BP85" s="112">
        <v>4864</v>
      </c>
      <c r="BQ85" s="112">
        <v>4758</v>
      </c>
      <c r="BR85" s="112">
        <v>4541</v>
      </c>
      <c r="BS85" s="112">
        <v>4400</v>
      </c>
      <c r="BT85" s="112">
        <v>4148</v>
      </c>
      <c r="BU85" s="112">
        <v>3863</v>
      </c>
      <c r="BV85" s="112">
        <v>3814</v>
      </c>
      <c r="BW85" s="112">
        <v>3722</v>
      </c>
      <c r="BX85" s="112">
        <v>3570</v>
      </c>
      <c r="BY85" s="112">
        <v>3445</v>
      </c>
      <c r="BZ85" s="112">
        <v>3161</v>
      </c>
      <c r="CA85" s="112">
        <v>3367</v>
      </c>
      <c r="CB85" s="112">
        <v>3227</v>
      </c>
      <c r="CC85" s="112">
        <v>3017</v>
      </c>
      <c r="CD85" s="112">
        <v>3120</v>
      </c>
      <c r="CE85" s="112">
        <v>3060</v>
      </c>
      <c r="CF85" s="112">
        <v>3246</v>
      </c>
      <c r="CG85" s="112">
        <v>3306</v>
      </c>
      <c r="CH85" s="112">
        <v>3550</v>
      </c>
      <c r="CI85" s="112">
        <v>2525</v>
      </c>
      <c r="CJ85" s="112">
        <v>2400</v>
      </c>
      <c r="CK85" s="112">
        <v>2371</v>
      </c>
      <c r="CL85" s="112">
        <v>2209</v>
      </c>
      <c r="CM85" s="112">
        <v>1885</v>
      </c>
      <c r="CN85" s="112">
        <v>1594</v>
      </c>
      <c r="CO85" s="112">
        <v>1703</v>
      </c>
      <c r="CP85" s="112">
        <v>1599</v>
      </c>
      <c r="CQ85" s="112">
        <v>1579</v>
      </c>
      <c r="CR85" s="112">
        <v>1424</v>
      </c>
      <c r="CS85" s="112">
        <v>1272</v>
      </c>
      <c r="CT85" s="112">
        <v>1141</v>
      </c>
      <c r="CU85" s="112">
        <v>977</v>
      </c>
      <c r="CV85" s="112">
        <v>822</v>
      </c>
      <c r="CW85" s="112">
        <v>679</v>
      </c>
      <c r="CX85" s="112">
        <v>578</v>
      </c>
      <c r="CY85" s="112">
        <v>1718</v>
      </c>
      <c r="CZ85" s="113">
        <v>4470</v>
      </c>
      <c r="DA85" s="113">
        <v>4684</v>
      </c>
      <c r="DB85" s="113">
        <v>4796</v>
      </c>
      <c r="DC85" s="113">
        <v>4822</v>
      </c>
      <c r="DD85" s="113">
        <v>4916</v>
      </c>
      <c r="DE85" s="113">
        <v>5030</v>
      </c>
      <c r="DF85" s="113">
        <v>4865</v>
      </c>
      <c r="DG85" s="113">
        <v>4870</v>
      </c>
      <c r="DH85" s="113">
        <v>4999</v>
      </c>
      <c r="DI85" s="113">
        <v>4848</v>
      </c>
      <c r="DJ85" s="113">
        <v>4891</v>
      </c>
      <c r="DK85" s="113">
        <v>4731</v>
      </c>
      <c r="DL85" s="113">
        <v>4457</v>
      </c>
      <c r="DM85" s="113">
        <v>4322</v>
      </c>
      <c r="DN85" s="113">
        <v>4362</v>
      </c>
      <c r="DO85" s="113">
        <v>4147</v>
      </c>
      <c r="DP85" s="113">
        <v>3964</v>
      </c>
      <c r="DQ85" s="113">
        <v>3805</v>
      </c>
      <c r="DR85" s="113">
        <v>4544</v>
      </c>
      <c r="DS85" s="113">
        <v>7888</v>
      </c>
      <c r="DT85" s="113">
        <v>9346</v>
      </c>
      <c r="DU85" s="113">
        <v>8850</v>
      </c>
      <c r="DV85" s="113">
        <v>8215</v>
      </c>
      <c r="DW85" s="113">
        <v>7616</v>
      </c>
      <c r="DX85" s="113">
        <v>7166</v>
      </c>
      <c r="DY85" s="113">
        <v>6991</v>
      </c>
      <c r="DZ85" s="113">
        <v>6979</v>
      </c>
      <c r="EA85" s="113">
        <v>7267</v>
      </c>
      <c r="EB85" s="113">
        <v>7004</v>
      </c>
      <c r="EC85" s="113">
        <v>6103</v>
      </c>
      <c r="ED85" s="113">
        <v>5429</v>
      </c>
      <c r="EE85" s="113">
        <v>5367</v>
      </c>
      <c r="EF85" s="113">
        <v>5325</v>
      </c>
      <c r="EG85" s="113">
        <v>5218</v>
      </c>
      <c r="EH85" s="113">
        <v>5582</v>
      </c>
      <c r="EI85" s="113">
        <v>5367</v>
      </c>
      <c r="EJ85" s="113">
        <v>5309</v>
      </c>
      <c r="EK85" s="113">
        <v>5352</v>
      </c>
      <c r="EL85" s="113">
        <v>5382</v>
      </c>
      <c r="EM85" s="113">
        <v>5363</v>
      </c>
      <c r="EN85" s="113">
        <v>5229</v>
      </c>
      <c r="EO85" s="113">
        <v>4787</v>
      </c>
      <c r="EP85" s="113">
        <v>4440</v>
      </c>
      <c r="EQ85" s="113">
        <v>4394</v>
      </c>
      <c r="ER85" s="113">
        <v>4557</v>
      </c>
      <c r="ES85" s="113">
        <v>4396</v>
      </c>
      <c r="ET85" s="113">
        <v>4441</v>
      </c>
      <c r="EU85" s="113">
        <v>4620</v>
      </c>
      <c r="EV85" s="113">
        <v>4829</v>
      </c>
      <c r="EW85" s="113">
        <v>5044</v>
      </c>
      <c r="EX85" s="113">
        <v>4775</v>
      </c>
      <c r="EY85" s="113">
        <v>4955</v>
      </c>
      <c r="EZ85" s="113">
        <v>4959</v>
      </c>
      <c r="FA85" s="113">
        <v>4872</v>
      </c>
      <c r="FB85" s="113">
        <v>4739</v>
      </c>
      <c r="FC85" s="113">
        <v>4809</v>
      </c>
      <c r="FD85" s="113">
        <v>4705</v>
      </c>
      <c r="FE85" s="113">
        <v>4702</v>
      </c>
      <c r="FF85" s="113">
        <v>4621</v>
      </c>
      <c r="FG85" s="113">
        <v>4385</v>
      </c>
      <c r="FH85" s="113">
        <v>4132</v>
      </c>
      <c r="FI85" s="113">
        <v>4121</v>
      </c>
      <c r="FJ85" s="113">
        <v>4032</v>
      </c>
      <c r="FK85" s="113">
        <v>3989</v>
      </c>
      <c r="FL85" s="113">
        <v>3690</v>
      </c>
      <c r="FM85" s="113">
        <v>3379</v>
      </c>
      <c r="FN85" s="113">
        <v>3493</v>
      </c>
      <c r="FO85" s="113">
        <v>3464</v>
      </c>
      <c r="FP85" s="113">
        <v>3388</v>
      </c>
      <c r="FQ85" s="113">
        <v>3459</v>
      </c>
      <c r="FR85" s="113">
        <v>3457</v>
      </c>
      <c r="FS85" s="113">
        <v>3483</v>
      </c>
      <c r="FT85" s="113">
        <v>3750</v>
      </c>
      <c r="FU85" s="113">
        <v>4087</v>
      </c>
      <c r="FV85" s="113">
        <v>2991</v>
      </c>
      <c r="FW85" s="113">
        <v>2862</v>
      </c>
      <c r="FX85" s="113">
        <v>2748</v>
      </c>
      <c r="FY85" s="113">
        <v>2613</v>
      </c>
      <c r="FZ85" s="113">
        <v>2260</v>
      </c>
      <c r="GA85" s="113">
        <v>2090</v>
      </c>
      <c r="GB85" s="113">
        <v>2274</v>
      </c>
      <c r="GC85" s="113">
        <v>2114</v>
      </c>
      <c r="GD85" s="113">
        <v>2100</v>
      </c>
      <c r="GE85" s="113">
        <v>1983</v>
      </c>
      <c r="GF85" s="113">
        <v>1894</v>
      </c>
      <c r="GG85" s="113">
        <v>1765</v>
      </c>
      <c r="GH85" s="113">
        <v>1413</v>
      </c>
      <c r="GI85" s="113">
        <v>1253</v>
      </c>
      <c r="GJ85" s="113">
        <v>1185</v>
      </c>
      <c r="GK85" s="113">
        <v>1030</v>
      </c>
      <c r="GL85" s="114">
        <v>3719</v>
      </c>
    </row>
    <row r="86" spans="1:194" s="2" customFormat="1" x14ac:dyDescent="0.3">
      <c r="A86" s="115" t="s">
        <v>276</v>
      </c>
      <c r="B86" s="267" t="s">
        <v>572</v>
      </c>
      <c r="C86" s="48" t="str">
        <f t="shared" si="25"/>
        <v xml:space="preserve">England – CCGs - Leicester City </v>
      </c>
      <c r="D86" s="69">
        <f t="shared" si="26"/>
        <v>135163</v>
      </c>
      <c r="E86" s="69">
        <f t="shared" si="26"/>
        <v>134804</v>
      </c>
      <c r="F86" s="70">
        <f t="shared" si="27"/>
        <v>354036</v>
      </c>
      <c r="G86" s="70">
        <f t="shared" si="28"/>
        <v>178126</v>
      </c>
      <c r="H86" s="71">
        <f t="shared" si="29"/>
        <v>175910</v>
      </c>
      <c r="I86" s="71">
        <f t="shared" si="30"/>
        <v>135163</v>
      </c>
      <c r="J86" s="71">
        <f t="shared" si="31"/>
        <v>134804</v>
      </c>
      <c r="K86" s="68">
        <f t="shared" si="32"/>
        <v>42963</v>
      </c>
      <c r="L86" s="69">
        <f t="shared" si="33"/>
        <v>41106</v>
      </c>
      <c r="M86" s="112">
        <v>2315</v>
      </c>
      <c r="N86" s="112">
        <v>2418</v>
      </c>
      <c r="O86" s="112">
        <v>2412</v>
      </c>
      <c r="P86" s="112">
        <v>2521</v>
      </c>
      <c r="Q86" s="112">
        <v>2520</v>
      </c>
      <c r="R86" s="112">
        <v>2618</v>
      </c>
      <c r="S86" s="112">
        <v>2573</v>
      </c>
      <c r="T86" s="112">
        <v>2495</v>
      </c>
      <c r="U86" s="112">
        <v>2608</v>
      </c>
      <c r="V86" s="112">
        <v>2442</v>
      </c>
      <c r="W86" s="112">
        <v>2251</v>
      </c>
      <c r="X86" s="112">
        <v>2446</v>
      </c>
      <c r="Y86" s="112">
        <v>2371</v>
      </c>
      <c r="Z86" s="112">
        <v>2336</v>
      </c>
      <c r="AA86" s="112">
        <v>2350</v>
      </c>
      <c r="AB86" s="112">
        <v>2132</v>
      </c>
      <c r="AC86" s="112">
        <v>2100</v>
      </c>
      <c r="AD86" s="112">
        <v>2055</v>
      </c>
      <c r="AE86" s="112">
        <v>2305</v>
      </c>
      <c r="AF86" s="112">
        <v>3424</v>
      </c>
      <c r="AG86" s="112">
        <v>4475</v>
      </c>
      <c r="AH86" s="112">
        <v>4802</v>
      </c>
      <c r="AI86" s="112">
        <v>4403</v>
      </c>
      <c r="AJ86" s="112">
        <v>3764</v>
      </c>
      <c r="AK86" s="112">
        <v>3094</v>
      </c>
      <c r="AL86" s="112">
        <v>3147</v>
      </c>
      <c r="AM86" s="112">
        <v>3419</v>
      </c>
      <c r="AN86" s="112">
        <v>3368</v>
      </c>
      <c r="AO86" s="112">
        <v>3358</v>
      </c>
      <c r="AP86" s="112">
        <v>3565</v>
      </c>
      <c r="AQ86" s="112">
        <v>3109</v>
      </c>
      <c r="AR86" s="112">
        <v>2689</v>
      </c>
      <c r="AS86" s="112">
        <v>2575</v>
      </c>
      <c r="AT86" s="112">
        <v>2430</v>
      </c>
      <c r="AU86" s="112">
        <v>2318</v>
      </c>
      <c r="AV86" s="112">
        <v>2422</v>
      </c>
      <c r="AW86" s="112">
        <v>2632</v>
      </c>
      <c r="AX86" s="112">
        <v>2420</v>
      </c>
      <c r="AY86" s="112">
        <v>2305</v>
      </c>
      <c r="AZ86" s="112">
        <v>2300</v>
      </c>
      <c r="BA86" s="112">
        <v>2376</v>
      </c>
      <c r="BB86" s="112">
        <v>2286</v>
      </c>
      <c r="BC86" s="112">
        <v>2053</v>
      </c>
      <c r="BD86" s="112">
        <v>1981</v>
      </c>
      <c r="BE86" s="112">
        <v>2052</v>
      </c>
      <c r="BF86" s="112">
        <v>1980</v>
      </c>
      <c r="BG86" s="112">
        <v>1853</v>
      </c>
      <c r="BH86" s="112">
        <v>1976</v>
      </c>
      <c r="BI86" s="112">
        <v>1957</v>
      </c>
      <c r="BJ86" s="112">
        <v>1936</v>
      </c>
      <c r="BK86" s="112">
        <v>1840</v>
      </c>
      <c r="BL86" s="112">
        <v>1833</v>
      </c>
      <c r="BM86" s="112">
        <v>1913</v>
      </c>
      <c r="BN86" s="112">
        <v>1781</v>
      </c>
      <c r="BO86" s="112">
        <v>1838</v>
      </c>
      <c r="BP86" s="112">
        <v>1915</v>
      </c>
      <c r="BQ86" s="112">
        <v>1799</v>
      </c>
      <c r="BR86" s="112">
        <v>1894</v>
      </c>
      <c r="BS86" s="112">
        <v>1784</v>
      </c>
      <c r="BT86" s="112">
        <v>1844</v>
      </c>
      <c r="BU86" s="112">
        <v>1707</v>
      </c>
      <c r="BV86" s="112">
        <v>1681</v>
      </c>
      <c r="BW86" s="112">
        <v>1615</v>
      </c>
      <c r="BX86" s="112">
        <v>1494</v>
      </c>
      <c r="BY86" s="112">
        <v>1487</v>
      </c>
      <c r="BZ86" s="112">
        <v>1458</v>
      </c>
      <c r="CA86" s="112">
        <v>1495</v>
      </c>
      <c r="CB86" s="112">
        <v>1340</v>
      </c>
      <c r="CC86" s="112">
        <v>1310</v>
      </c>
      <c r="CD86" s="112">
        <v>1229</v>
      </c>
      <c r="CE86" s="112">
        <v>1168</v>
      </c>
      <c r="CF86" s="112">
        <v>1149</v>
      </c>
      <c r="CG86" s="112">
        <v>1087</v>
      </c>
      <c r="CH86" s="112">
        <v>1089</v>
      </c>
      <c r="CI86" s="112">
        <v>834</v>
      </c>
      <c r="CJ86" s="112">
        <v>751</v>
      </c>
      <c r="CK86" s="112">
        <v>751</v>
      </c>
      <c r="CL86" s="112">
        <v>727</v>
      </c>
      <c r="CM86" s="112">
        <v>558</v>
      </c>
      <c r="CN86" s="112">
        <v>508</v>
      </c>
      <c r="CO86" s="112">
        <v>566</v>
      </c>
      <c r="CP86" s="112">
        <v>532</v>
      </c>
      <c r="CQ86" s="112">
        <v>496</v>
      </c>
      <c r="CR86" s="112">
        <v>442</v>
      </c>
      <c r="CS86" s="112">
        <v>395</v>
      </c>
      <c r="CT86" s="112">
        <v>378</v>
      </c>
      <c r="CU86" s="112">
        <v>310</v>
      </c>
      <c r="CV86" s="112">
        <v>272</v>
      </c>
      <c r="CW86" s="112">
        <v>252</v>
      </c>
      <c r="CX86" s="112">
        <v>192</v>
      </c>
      <c r="CY86" s="112">
        <v>675</v>
      </c>
      <c r="CZ86" s="113">
        <v>2179</v>
      </c>
      <c r="DA86" s="113">
        <v>2195</v>
      </c>
      <c r="DB86" s="113">
        <v>2301</v>
      </c>
      <c r="DC86" s="113">
        <v>2413</v>
      </c>
      <c r="DD86" s="113">
        <v>2423</v>
      </c>
      <c r="DE86" s="113">
        <v>2401</v>
      </c>
      <c r="DF86" s="113">
        <v>2424</v>
      </c>
      <c r="DG86" s="113">
        <v>2506</v>
      </c>
      <c r="DH86" s="113">
        <v>2526</v>
      </c>
      <c r="DI86" s="113">
        <v>2362</v>
      </c>
      <c r="DJ86" s="113">
        <v>2282</v>
      </c>
      <c r="DK86" s="113">
        <v>2370</v>
      </c>
      <c r="DL86" s="113">
        <v>2300</v>
      </c>
      <c r="DM86" s="113">
        <v>2158</v>
      </c>
      <c r="DN86" s="113">
        <v>2148</v>
      </c>
      <c r="DO86" s="113">
        <v>2076</v>
      </c>
      <c r="DP86" s="113">
        <v>2060</v>
      </c>
      <c r="DQ86" s="113">
        <v>1982</v>
      </c>
      <c r="DR86" s="113">
        <v>2260</v>
      </c>
      <c r="DS86" s="113">
        <v>3481</v>
      </c>
      <c r="DT86" s="113">
        <v>4759</v>
      </c>
      <c r="DU86" s="113">
        <v>4736</v>
      </c>
      <c r="DV86" s="113">
        <v>3726</v>
      </c>
      <c r="DW86" s="113">
        <v>3166</v>
      </c>
      <c r="DX86" s="113">
        <v>2766</v>
      </c>
      <c r="DY86" s="113">
        <v>2856</v>
      </c>
      <c r="DZ86" s="113">
        <v>3068</v>
      </c>
      <c r="EA86" s="113">
        <v>3041</v>
      </c>
      <c r="EB86" s="113">
        <v>3030</v>
      </c>
      <c r="EC86" s="113">
        <v>2996</v>
      </c>
      <c r="ED86" s="113">
        <v>2918</v>
      </c>
      <c r="EE86" s="113">
        <v>2589</v>
      </c>
      <c r="EF86" s="113">
        <v>2610</v>
      </c>
      <c r="EG86" s="113">
        <v>2416</v>
      </c>
      <c r="EH86" s="113">
        <v>2369</v>
      </c>
      <c r="EI86" s="113">
        <v>2460</v>
      </c>
      <c r="EJ86" s="113">
        <v>2438</v>
      </c>
      <c r="EK86" s="113">
        <v>2394</v>
      </c>
      <c r="EL86" s="113">
        <v>2175</v>
      </c>
      <c r="EM86" s="113">
        <v>2303</v>
      </c>
      <c r="EN86" s="113">
        <v>2204</v>
      </c>
      <c r="EO86" s="113">
        <v>2070</v>
      </c>
      <c r="EP86" s="113">
        <v>1909</v>
      </c>
      <c r="EQ86" s="113">
        <v>1926</v>
      </c>
      <c r="ER86" s="113">
        <v>1944</v>
      </c>
      <c r="ES86" s="113">
        <v>1873</v>
      </c>
      <c r="ET86" s="113">
        <v>1809</v>
      </c>
      <c r="EU86" s="113">
        <v>1909</v>
      </c>
      <c r="EV86" s="113">
        <v>2011</v>
      </c>
      <c r="EW86" s="113">
        <v>2021</v>
      </c>
      <c r="EX86" s="113">
        <v>1882</v>
      </c>
      <c r="EY86" s="113">
        <v>2023</v>
      </c>
      <c r="EZ86" s="113">
        <v>1887</v>
      </c>
      <c r="FA86" s="113">
        <v>1925</v>
      </c>
      <c r="FB86" s="113">
        <v>1765</v>
      </c>
      <c r="FC86" s="113">
        <v>1894</v>
      </c>
      <c r="FD86" s="113">
        <v>1799</v>
      </c>
      <c r="FE86" s="113">
        <v>1807</v>
      </c>
      <c r="FF86" s="113">
        <v>1824</v>
      </c>
      <c r="FG86" s="113">
        <v>1868</v>
      </c>
      <c r="FH86" s="113">
        <v>1828</v>
      </c>
      <c r="FI86" s="113">
        <v>1685</v>
      </c>
      <c r="FJ86" s="113">
        <v>1637</v>
      </c>
      <c r="FK86" s="113">
        <v>1568</v>
      </c>
      <c r="FL86" s="113">
        <v>1541</v>
      </c>
      <c r="FM86" s="113">
        <v>1445</v>
      </c>
      <c r="FN86" s="113">
        <v>1401</v>
      </c>
      <c r="FO86" s="113">
        <v>1380</v>
      </c>
      <c r="FP86" s="113">
        <v>1333</v>
      </c>
      <c r="FQ86" s="113">
        <v>1233</v>
      </c>
      <c r="FR86" s="113">
        <v>1271</v>
      </c>
      <c r="FS86" s="113">
        <v>1174</v>
      </c>
      <c r="FT86" s="113">
        <v>1245</v>
      </c>
      <c r="FU86" s="113">
        <v>1094</v>
      </c>
      <c r="FV86" s="113">
        <v>936</v>
      </c>
      <c r="FW86" s="113">
        <v>862</v>
      </c>
      <c r="FX86" s="113">
        <v>853</v>
      </c>
      <c r="FY86" s="113">
        <v>872</v>
      </c>
      <c r="FZ86" s="113">
        <v>685</v>
      </c>
      <c r="GA86" s="113">
        <v>707</v>
      </c>
      <c r="GB86" s="113">
        <v>719</v>
      </c>
      <c r="GC86" s="113">
        <v>679</v>
      </c>
      <c r="GD86" s="113">
        <v>645</v>
      </c>
      <c r="GE86" s="113">
        <v>673</v>
      </c>
      <c r="GF86" s="113">
        <v>580</v>
      </c>
      <c r="GG86" s="113">
        <v>522</v>
      </c>
      <c r="GH86" s="113">
        <v>503</v>
      </c>
      <c r="GI86" s="113">
        <v>473</v>
      </c>
      <c r="GJ86" s="113">
        <v>377</v>
      </c>
      <c r="GK86" s="113">
        <v>378</v>
      </c>
      <c r="GL86" s="114">
        <v>1598</v>
      </c>
    </row>
    <row r="87" spans="1:194" s="2" customFormat="1" x14ac:dyDescent="0.3">
      <c r="A87" s="115" t="s">
        <v>276</v>
      </c>
      <c r="B87" s="267" t="s">
        <v>573</v>
      </c>
      <c r="C87" s="48" t="str">
        <f t="shared" si="25"/>
        <v xml:space="preserve">England – CCGs - Lincolnshire </v>
      </c>
      <c r="D87" s="69">
        <f t="shared" si="26"/>
        <v>300527</v>
      </c>
      <c r="E87" s="69">
        <f t="shared" si="26"/>
        <v>318474</v>
      </c>
      <c r="F87" s="70">
        <f t="shared" si="27"/>
        <v>766333</v>
      </c>
      <c r="G87" s="70">
        <f t="shared" si="28"/>
        <v>375699</v>
      </c>
      <c r="H87" s="71">
        <f t="shared" si="29"/>
        <v>390634</v>
      </c>
      <c r="I87" s="71">
        <f t="shared" si="30"/>
        <v>300527</v>
      </c>
      <c r="J87" s="71">
        <f t="shared" si="31"/>
        <v>318474</v>
      </c>
      <c r="K87" s="68">
        <f t="shared" si="32"/>
        <v>75172</v>
      </c>
      <c r="L87" s="69">
        <f t="shared" si="33"/>
        <v>72160</v>
      </c>
      <c r="M87" s="112">
        <v>3492</v>
      </c>
      <c r="N87" s="112">
        <v>3678</v>
      </c>
      <c r="O87" s="112">
        <v>3961</v>
      </c>
      <c r="P87" s="112">
        <v>4075</v>
      </c>
      <c r="Q87" s="112">
        <v>4374</v>
      </c>
      <c r="R87" s="112">
        <v>4364</v>
      </c>
      <c r="S87" s="112">
        <v>4351</v>
      </c>
      <c r="T87" s="112">
        <v>4382</v>
      </c>
      <c r="U87" s="112">
        <v>4620</v>
      </c>
      <c r="V87" s="112">
        <v>4541</v>
      </c>
      <c r="W87" s="112">
        <v>4448</v>
      </c>
      <c r="X87" s="112">
        <v>4308</v>
      </c>
      <c r="Y87" s="112">
        <v>4515</v>
      </c>
      <c r="Z87" s="112">
        <v>4169</v>
      </c>
      <c r="AA87" s="112">
        <v>4082</v>
      </c>
      <c r="AB87" s="112">
        <v>3954</v>
      </c>
      <c r="AC87" s="112">
        <v>3952</v>
      </c>
      <c r="AD87" s="112">
        <v>3906</v>
      </c>
      <c r="AE87" s="112">
        <v>3882</v>
      </c>
      <c r="AF87" s="112">
        <v>4282</v>
      </c>
      <c r="AG87" s="112">
        <v>4630</v>
      </c>
      <c r="AH87" s="112">
        <v>4513</v>
      </c>
      <c r="AI87" s="112">
        <v>4123</v>
      </c>
      <c r="AJ87" s="112">
        <v>4466</v>
      </c>
      <c r="AK87" s="112">
        <v>4509</v>
      </c>
      <c r="AL87" s="112">
        <v>4205</v>
      </c>
      <c r="AM87" s="112">
        <v>4281</v>
      </c>
      <c r="AN87" s="112">
        <v>4300</v>
      </c>
      <c r="AO87" s="112">
        <v>4315</v>
      </c>
      <c r="AP87" s="112">
        <v>4378</v>
      </c>
      <c r="AQ87" s="112">
        <v>4527</v>
      </c>
      <c r="AR87" s="112">
        <v>4281</v>
      </c>
      <c r="AS87" s="112">
        <v>4380</v>
      </c>
      <c r="AT87" s="112">
        <v>4206</v>
      </c>
      <c r="AU87" s="112">
        <v>4190</v>
      </c>
      <c r="AV87" s="112">
        <v>4204</v>
      </c>
      <c r="AW87" s="112">
        <v>4033</v>
      </c>
      <c r="AX87" s="112">
        <v>4156</v>
      </c>
      <c r="AY87" s="112">
        <v>4172</v>
      </c>
      <c r="AZ87" s="112">
        <v>4089</v>
      </c>
      <c r="BA87" s="112">
        <v>4218</v>
      </c>
      <c r="BB87" s="112">
        <v>4028</v>
      </c>
      <c r="BC87" s="112">
        <v>3705</v>
      </c>
      <c r="BD87" s="112">
        <v>3754</v>
      </c>
      <c r="BE87" s="112">
        <v>3841</v>
      </c>
      <c r="BF87" s="112">
        <v>3985</v>
      </c>
      <c r="BG87" s="112">
        <v>4205</v>
      </c>
      <c r="BH87" s="112">
        <v>4645</v>
      </c>
      <c r="BI87" s="112">
        <v>5054</v>
      </c>
      <c r="BJ87" s="112">
        <v>5078</v>
      </c>
      <c r="BK87" s="112">
        <v>4816</v>
      </c>
      <c r="BL87" s="112">
        <v>5152</v>
      </c>
      <c r="BM87" s="112">
        <v>5228</v>
      </c>
      <c r="BN87" s="112">
        <v>5483</v>
      </c>
      <c r="BO87" s="112">
        <v>5329</v>
      </c>
      <c r="BP87" s="112">
        <v>5541</v>
      </c>
      <c r="BQ87" s="112">
        <v>5677</v>
      </c>
      <c r="BR87" s="112">
        <v>5495</v>
      </c>
      <c r="BS87" s="112">
        <v>5535</v>
      </c>
      <c r="BT87" s="112">
        <v>5355</v>
      </c>
      <c r="BU87" s="112">
        <v>5151</v>
      </c>
      <c r="BV87" s="112">
        <v>4891</v>
      </c>
      <c r="BW87" s="112">
        <v>4904</v>
      </c>
      <c r="BX87" s="112">
        <v>4783</v>
      </c>
      <c r="BY87" s="112">
        <v>4686</v>
      </c>
      <c r="BZ87" s="112">
        <v>4588</v>
      </c>
      <c r="CA87" s="112">
        <v>4597</v>
      </c>
      <c r="CB87" s="112">
        <v>4651</v>
      </c>
      <c r="CC87" s="112">
        <v>4570</v>
      </c>
      <c r="CD87" s="112">
        <v>4692</v>
      </c>
      <c r="CE87" s="112">
        <v>4827</v>
      </c>
      <c r="CF87" s="112">
        <v>4760</v>
      </c>
      <c r="CG87" s="112">
        <v>5229</v>
      </c>
      <c r="CH87" s="112">
        <v>5714</v>
      </c>
      <c r="CI87" s="112">
        <v>4413</v>
      </c>
      <c r="CJ87" s="112">
        <v>4126</v>
      </c>
      <c r="CK87" s="112">
        <v>4100</v>
      </c>
      <c r="CL87" s="112">
        <v>3626</v>
      </c>
      <c r="CM87" s="112">
        <v>3222</v>
      </c>
      <c r="CN87" s="112">
        <v>2610</v>
      </c>
      <c r="CO87" s="112">
        <v>2629</v>
      </c>
      <c r="CP87" s="112">
        <v>2540</v>
      </c>
      <c r="CQ87" s="112">
        <v>2216</v>
      </c>
      <c r="CR87" s="112">
        <v>2191</v>
      </c>
      <c r="CS87" s="112">
        <v>1823</v>
      </c>
      <c r="CT87" s="112">
        <v>1619</v>
      </c>
      <c r="CU87" s="112">
        <v>1345</v>
      </c>
      <c r="CV87" s="112">
        <v>1181</v>
      </c>
      <c r="CW87" s="112">
        <v>1001</v>
      </c>
      <c r="CX87" s="112">
        <v>866</v>
      </c>
      <c r="CY87" s="112">
        <v>2730</v>
      </c>
      <c r="CZ87" s="113">
        <v>3227</v>
      </c>
      <c r="DA87" s="113">
        <v>3420</v>
      </c>
      <c r="DB87" s="113">
        <v>3676</v>
      </c>
      <c r="DC87" s="113">
        <v>3741</v>
      </c>
      <c r="DD87" s="113">
        <v>4154</v>
      </c>
      <c r="DE87" s="113">
        <v>4226</v>
      </c>
      <c r="DF87" s="113">
        <v>4232</v>
      </c>
      <c r="DG87" s="113">
        <v>4241</v>
      </c>
      <c r="DH87" s="113">
        <v>4479</v>
      </c>
      <c r="DI87" s="113">
        <v>4443</v>
      </c>
      <c r="DJ87" s="113">
        <v>4200</v>
      </c>
      <c r="DK87" s="113">
        <v>4172</v>
      </c>
      <c r="DL87" s="113">
        <v>4201</v>
      </c>
      <c r="DM87" s="113">
        <v>4141</v>
      </c>
      <c r="DN87" s="113">
        <v>4101</v>
      </c>
      <c r="DO87" s="113">
        <v>3912</v>
      </c>
      <c r="DP87" s="113">
        <v>3840</v>
      </c>
      <c r="DQ87" s="113">
        <v>3754</v>
      </c>
      <c r="DR87" s="113">
        <v>3821</v>
      </c>
      <c r="DS87" s="113">
        <v>4508</v>
      </c>
      <c r="DT87" s="113">
        <v>4619</v>
      </c>
      <c r="DU87" s="113">
        <v>4606</v>
      </c>
      <c r="DV87" s="113">
        <v>3966</v>
      </c>
      <c r="DW87" s="113">
        <v>3900</v>
      </c>
      <c r="DX87" s="113">
        <v>3925</v>
      </c>
      <c r="DY87" s="113">
        <v>3731</v>
      </c>
      <c r="DZ87" s="113">
        <v>3931</v>
      </c>
      <c r="EA87" s="113">
        <v>4112</v>
      </c>
      <c r="EB87" s="113">
        <v>4183</v>
      </c>
      <c r="EC87" s="113">
        <v>4254</v>
      </c>
      <c r="ED87" s="113">
        <v>4282</v>
      </c>
      <c r="EE87" s="113">
        <v>4263</v>
      </c>
      <c r="EF87" s="113">
        <v>4471</v>
      </c>
      <c r="EG87" s="113">
        <v>4260</v>
      </c>
      <c r="EH87" s="113">
        <v>4492</v>
      </c>
      <c r="EI87" s="113">
        <v>4427</v>
      </c>
      <c r="EJ87" s="113">
        <v>4303</v>
      </c>
      <c r="EK87" s="113">
        <v>4446</v>
      </c>
      <c r="EL87" s="113">
        <v>4368</v>
      </c>
      <c r="EM87" s="113">
        <v>4402</v>
      </c>
      <c r="EN87" s="113">
        <v>4590</v>
      </c>
      <c r="EO87" s="113">
        <v>4307</v>
      </c>
      <c r="EP87" s="113">
        <v>3970</v>
      </c>
      <c r="EQ87" s="113">
        <v>3974</v>
      </c>
      <c r="ER87" s="113">
        <v>4050</v>
      </c>
      <c r="ES87" s="113">
        <v>4312</v>
      </c>
      <c r="ET87" s="113">
        <v>4561</v>
      </c>
      <c r="EU87" s="113">
        <v>4846</v>
      </c>
      <c r="EV87" s="113">
        <v>5099</v>
      </c>
      <c r="EW87" s="113">
        <v>5559</v>
      </c>
      <c r="EX87" s="113">
        <v>5543</v>
      </c>
      <c r="EY87" s="113">
        <v>5518</v>
      </c>
      <c r="EZ87" s="113">
        <v>5274</v>
      </c>
      <c r="FA87" s="113">
        <v>5650</v>
      </c>
      <c r="FB87" s="113">
        <v>5861</v>
      </c>
      <c r="FC87" s="113">
        <v>6060</v>
      </c>
      <c r="FD87" s="113">
        <v>5877</v>
      </c>
      <c r="FE87" s="113">
        <v>5828</v>
      </c>
      <c r="FF87" s="113">
        <v>5760</v>
      </c>
      <c r="FG87" s="113">
        <v>5799</v>
      </c>
      <c r="FH87" s="113">
        <v>5407</v>
      </c>
      <c r="FI87" s="113">
        <v>5373</v>
      </c>
      <c r="FJ87" s="113">
        <v>5374</v>
      </c>
      <c r="FK87" s="113">
        <v>5207</v>
      </c>
      <c r="FL87" s="113">
        <v>4993</v>
      </c>
      <c r="FM87" s="113">
        <v>4884</v>
      </c>
      <c r="FN87" s="113">
        <v>5026</v>
      </c>
      <c r="FO87" s="113">
        <v>4999</v>
      </c>
      <c r="FP87" s="113">
        <v>4788</v>
      </c>
      <c r="FQ87" s="113">
        <v>4861</v>
      </c>
      <c r="FR87" s="113">
        <v>5081</v>
      </c>
      <c r="FS87" s="113">
        <v>5128</v>
      </c>
      <c r="FT87" s="113">
        <v>5450</v>
      </c>
      <c r="FU87" s="113">
        <v>5755</v>
      </c>
      <c r="FV87" s="113">
        <v>4466</v>
      </c>
      <c r="FW87" s="113">
        <v>4384</v>
      </c>
      <c r="FX87" s="113">
        <v>4285</v>
      </c>
      <c r="FY87" s="113">
        <v>3840</v>
      </c>
      <c r="FZ87" s="113">
        <v>3414</v>
      </c>
      <c r="GA87" s="113">
        <v>2988</v>
      </c>
      <c r="GB87" s="113">
        <v>3000</v>
      </c>
      <c r="GC87" s="113">
        <v>2932</v>
      </c>
      <c r="GD87" s="113">
        <v>2694</v>
      </c>
      <c r="GE87" s="113">
        <v>2445</v>
      </c>
      <c r="GF87" s="113">
        <v>2236</v>
      </c>
      <c r="GG87" s="113">
        <v>2046</v>
      </c>
      <c r="GH87" s="113">
        <v>1755</v>
      </c>
      <c r="GI87" s="113">
        <v>1667</v>
      </c>
      <c r="GJ87" s="113">
        <v>1553</v>
      </c>
      <c r="GK87" s="113">
        <v>1371</v>
      </c>
      <c r="GL87" s="114">
        <v>5364</v>
      </c>
    </row>
    <row r="88" spans="1:194" s="2" customFormat="1" x14ac:dyDescent="0.3">
      <c r="A88" s="115" t="s">
        <v>276</v>
      </c>
      <c r="B88" s="267" t="s">
        <v>574</v>
      </c>
      <c r="C88" s="48" t="str">
        <f t="shared" si="25"/>
        <v xml:space="preserve">England – CCGs - Liverpool </v>
      </c>
      <c r="D88" s="69">
        <f t="shared" si="26"/>
        <v>200678</v>
      </c>
      <c r="E88" s="69">
        <f t="shared" si="26"/>
        <v>203052</v>
      </c>
      <c r="F88" s="70">
        <f t="shared" si="27"/>
        <v>500474</v>
      </c>
      <c r="G88" s="70">
        <f t="shared" si="28"/>
        <v>250396</v>
      </c>
      <c r="H88" s="71">
        <f t="shared" si="29"/>
        <v>250078</v>
      </c>
      <c r="I88" s="71">
        <f t="shared" si="30"/>
        <v>200678</v>
      </c>
      <c r="J88" s="71">
        <f t="shared" si="31"/>
        <v>203052</v>
      </c>
      <c r="K88" s="68">
        <f t="shared" si="32"/>
        <v>49718</v>
      </c>
      <c r="L88" s="69">
        <f t="shared" si="33"/>
        <v>47026</v>
      </c>
      <c r="M88" s="112">
        <v>2743</v>
      </c>
      <c r="N88" s="112">
        <v>2932</v>
      </c>
      <c r="O88" s="112">
        <v>3041</v>
      </c>
      <c r="P88" s="112">
        <v>3080</v>
      </c>
      <c r="Q88" s="112">
        <v>3080</v>
      </c>
      <c r="R88" s="112">
        <v>3045</v>
      </c>
      <c r="S88" s="112">
        <v>2954</v>
      </c>
      <c r="T88" s="112">
        <v>2839</v>
      </c>
      <c r="U88" s="112">
        <v>2996</v>
      </c>
      <c r="V88" s="112">
        <v>2816</v>
      </c>
      <c r="W88" s="112">
        <v>2679</v>
      </c>
      <c r="X88" s="112">
        <v>2668</v>
      </c>
      <c r="Y88" s="112">
        <v>2607</v>
      </c>
      <c r="Z88" s="112">
        <v>2634</v>
      </c>
      <c r="AA88" s="112">
        <v>2538</v>
      </c>
      <c r="AB88" s="112">
        <v>2354</v>
      </c>
      <c r="AC88" s="112">
        <v>2337</v>
      </c>
      <c r="AD88" s="112">
        <v>2375</v>
      </c>
      <c r="AE88" s="112">
        <v>2746</v>
      </c>
      <c r="AF88" s="112">
        <v>4841</v>
      </c>
      <c r="AG88" s="112">
        <v>5734</v>
      </c>
      <c r="AH88" s="112">
        <v>5807</v>
      </c>
      <c r="AI88" s="112">
        <v>5243</v>
      </c>
      <c r="AJ88" s="112">
        <v>4784</v>
      </c>
      <c r="AK88" s="112">
        <v>4621</v>
      </c>
      <c r="AL88" s="112">
        <v>4393</v>
      </c>
      <c r="AM88" s="112">
        <v>4349</v>
      </c>
      <c r="AN88" s="112">
        <v>4679</v>
      </c>
      <c r="AO88" s="112">
        <v>4792</v>
      </c>
      <c r="AP88" s="112">
        <v>5071</v>
      </c>
      <c r="AQ88" s="112">
        <v>5026</v>
      </c>
      <c r="AR88" s="112">
        <v>4638</v>
      </c>
      <c r="AS88" s="112">
        <v>4103</v>
      </c>
      <c r="AT88" s="112">
        <v>3897</v>
      </c>
      <c r="AU88" s="112">
        <v>4149</v>
      </c>
      <c r="AV88" s="112">
        <v>4171</v>
      </c>
      <c r="AW88" s="112">
        <v>3909</v>
      </c>
      <c r="AX88" s="112">
        <v>3562</v>
      </c>
      <c r="AY88" s="112">
        <v>3610</v>
      </c>
      <c r="AZ88" s="112">
        <v>3479</v>
      </c>
      <c r="BA88" s="112">
        <v>3394</v>
      </c>
      <c r="BB88" s="112">
        <v>3253</v>
      </c>
      <c r="BC88" s="112">
        <v>2986</v>
      </c>
      <c r="BD88" s="112">
        <v>2705</v>
      </c>
      <c r="BE88" s="112">
        <v>2629</v>
      </c>
      <c r="BF88" s="112">
        <v>2524</v>
      </c>
      <c r="BG88" s="112">
        <v>2407</v>
      </c>
      <c r="BH88" s="112">
        <v>2627</v>
      </c>
      <c r="BI88" s="112">
        <v>2743</v>
      </c>
      <c r="BJ88" s="112">
        <v>2944</v>
      </c>
      <c r="BK88" s="112">
        <v>2909</v>
      </c>
      <c r="BL88" s="112">
        <v>2991</v>
      </c>
      <c r="BM88" s="112">
        <v>2805</v>
      </c>
      <c r="BN88" s="112">
        <v>2914</v>
      </c>
      <c r="BO88" s="112">
        <v>2623</v>
      </c>
      <c r="BP88" s="112">
        <v>2769</v>
      </c>
      <c r="BQ88" s="112">
        <v>2836</v>
      </c>
      <c r="BR88" s="112">
        <v>2947</v>
      </c>
      <c r="BS88" s="112">
        <v>2888</v>
      </c>
      <c r="BT88" s="112">
        <v>2703</v>
      </c>
      <c r="BU88" s="112">
        <v>2667</v>
      </c>
      <c r="BV88" s="112">
        <v>2552</v>
      </c>
      <c r="BW88" s="112">
        <v>2597</v>
      </c>
      <c r="BX88" s="112">
        <v>2436</v>
      </c>
      <c r="BY88" s="112">
        <v>2435</v>
      </c>
      <c r="BZ88" s="112">
        <v>2202</v>
      </c>
      <c r="CA88" s="112">
        <v>2165</v>
      </c>
      <c r="CB88" s="112">
        <v>2105</v>
      </c>
      <c r="CC88" s="112">
        <v>2112</v>
      </c>
      <c r="CD88" s="112">
        <v>2069</v>
      </c>
      <c r="CE88" s="112">
        <v>1924</v>
      </c>
      <c r="CF88" s="112">
        <v>1914</v>
      </c>
      <c r="CG88" s="112">
        <v>1947</v>
      </c>
      <c r="CH88" s="112">
        <v>2088</v>
      </c>
      <c r="CI88" s="112">
        <v>1582</v>
      </c>
      <c r="CJ88" s="112">
        <v>1303</v>
      </c>
      <c r="CK88" s="112">
        <v>1350</v>
      </c>
      <c r="CL88" s="112">
        <v>1233</v>
      </c>
      <c r="CM88" s="112">
        <v>1033</v>
      </c>
      <c r="CN88" s="112">
        <v>978</v>
      </c>
      <c r="CO88" s="112">
        <v>981</v>
      </c>
      <c r="CP88" s="112">
        <v>1004</v>
      </c>
      <c r="CQ88" s="112">
        <v>893</v>
      </c>
      <c r="CR88" s="112">
        <v>770</v>
      </c>
      <c r="CS88" s="112">
        <v>771</v>
      </c>
      <c r="CT88" s="112">
        <v>621</v>
      </c>
      <c r="CU88" s="112">
        <v>549</v>
      </c>
      <c r="CV88" s="112">
        <v>471</v>
      </c>
      <c r="CW88" s="112">
        <v>399</v>
      </c>
      <c r="CX88" s="112">
        <v>295</v>
      </c>
      <c r="CY88" s="112">
        <v>1031</v>
      </c>
      <c r="CZ88" s="113">
        <v>2603</v>
      </c>
      <c r="DA88" s="113">
        <v>2778</v>
      </c>
      <c r="DB88" s="113">
        <v>2867</v>
      </c>
      <c r="DC88" s="113">
        <v>2878</v>
      </c>
      <c r="DD88" s="113">
        <v>2834</v>
      </c>
      <c r="DE88" s="113">
        <v>2853</v>
      </c>
      <c r="DF88" s="113">
        <v>2855</v>
      </c>
      <c r="DG88" s="113">
        <v>2776</v>
      </c>
      <c r="DH88" s="113">
        <v>2960</v>
      </c>
      <c r="DI88" s="113">
        <v>2631</v>
      </c>
      <c r="DJ88" s="113">
        <v>2466</v>
      </c>
      <c r="DK88" s="113">
        <v>2562</v>
      </c>
      <c r="DL88" s="113">
        <v>2556</v>
      </c>
      <c r="DM88" s="113">
        <v>2435</v>
      </c>
      <c r="DN88" s="113">
        <v>2306</v>
      </c>
      <c r="DO88" s="113">
        <v>2176</v>
      </c>
      <c r="DP88" s="113">
        <v>2217</v>
      </c>
      <c r="DQ88" s="113">
        <v>2273</v>
      </c>
      <c r="DR88" s="113">
        <v>2759</v>
      </c>
      <c r="DS88" s="113">
        <v>5962</v>
      </c>
      <c r="DT88" s="113">
        <v>6791</v>
      </c>
      <c r="DU88" s="113">
        <v>6543</v>
      </c>
      <c r="DV88" s="113">
        <v>5206</v>
      </c>
      <c r="DW88" s="113">
        <v>4423</v>
      </c>
      <c r="DX88" s="113">
        <v>4015</v>
      </c>
      <c r="DY88" s="113">
        <v>4075</v>
      </c>
      <c r="DZ88" s="113">
        <v>4287</v>
      </c>
      <c r="EA88" s="113">
        <v>4417</v>
      </c>
      <c r="EB88" s="113">
        <v>4524</v>
      </c>
      <c r="EC88" s="113">
        <v>4692</v>
      </c>
      <c r="ED88" s="113">
        <v>4208</v>
      </c>
      <c r="EE88" s="113">
        <v>3935</v>
      </c>
      <c r="EF88" s="113">
        <v>3605</v>
      </c>
      <c r="EG88" s="113">
        <v>3426</v>
      </c>
      <c r="EH88" s="113">
        <v>3530</v>
      </c>
      <c r="EI88" s="113">
        <v>3433</v>
      </c>
      <c r="EJ88" s="113">
        <v>3104</v>
      </c>
      <c r="EK88" s="113">
        <v>3320</v>
      </c>
      <c r="EL88" s="113">
        <v>2986</v>
      </c>
      <c r="EM88" s="113">
        <v>3033</v>
      </c>
      <c r="EN88" s="113">
        <v>3107</v>
      </c>
      <c r="EO88" s="113">
        <v>2742</v>
      </c>
      <c r="EP88" s="113">
        <v>2514</v>
      </c>
      <c r="EQ88" s="113">
        <v>2452</v>
      </c>
      <c r="ER88" s="113">
        <v>2541</v>
      </c>
      <c r="ES88" s="113">
        <v>2513</v>
      </c>
      <c r="ET88" s="113">
        <v>2484</v>
      </c>
      <c r="EU88" s="113">
        <v>2574</v>
      </c>
      <c r="EV88" s="113">
        <v>2751</v>
      </c>
      <c r="EW88" s="113">
        <v>2913</v>
      </c>
      <c r="EX88" s="113">
        <v>2878</v>
      </c>
      <c r="EY88" s="113">
        <v>2896</v>
      </c>
      <c r="EZ88" s="113">
        <v>2891</v>
      </c>
      <c r="FA88" s="113">
        <v>2985</v>
      </c>
      <c r="FB88" s="113">
        <v>3147</v>
      </c>
      <c r="FC88" s="113">
        <v>3215</v>
      </c>
      <c r="FD88" s="113">
        <v>3182</v>
      </c>
      <c r="FE88" s="113">
        <v>3202</v>
      </c>
      <c r="FF88" s="113">
        <v>3145</v>
      </c>
      <c r="FG88" s="113">
        <v>3021</v>
      </c>
      <c r="FH88" s="113">
        <v>2867</v>
      </c>
      <c r="FI88" s="113">
        <v>2839</v>
      </c>
      <c r="FJ88" s="113">
        <v>2689</v>
      </c>
      <c r="FK88" s="113">
        <v>2712</v>
      </c>
      <c r="FL88" s="113">
        <v>2509</v>
      </c>
      <c r="FM88" s="113">
        <v>2329</v>
      </c>
      <c r="FN88" s="113">
        <v>2324</v>
      </c>
      <c r="FO88" s="113">
        <v>2209</v>
      </c>
      <c r="FP88" s="113">
        <v>2215</v>
      </c>
      <c r="FQ88" s="113">
        <v>2054</v>
      </c>
      <c r="FR88" s="113">
        <v>2119</v>
      </c>
      <c r="FS88" s="113">
        <v>2019</v>
      </c>
      <c r="FT88" s="113">
        <v>2123</v>
      </c>
      <c r="FU88" s="113">
        <v>2187</v>
      </c>
      <c r="FV88" s="113">
        <v>1661</v>
      </c>
      <c r="FW88" s="113">
        <v>1464</v>
      </c>
      <c r="FX88" s="113">
        <v>1511</v>
      </c>
      <c r="FY88" s="113">
        <v>1476</v>
      </c>
      <c r="FZ88" s="113">
        <v>1251</v>
      </c>
      <c r="GA88" s="113">
        <v>1283</v>
      </c>
      <c r="GB88" s="113">
        <v>1242</v>
      </c>
      <c r="GC88" s="113">
        <v>1269</v>
      </c>
      <c r="GD88" s="113">
        <v>1149</v>
      </c>
      <c r="GE88" s="113">
        <v>1103</v>
      </c>
      <c r="GF88" s="113">
        <v>1091</v>
      </c>
      <c r="GG88" s="113">
        <v>994</v>
      </c>
      <c r="GH88" s="113">
        <v>829</v>
      </c>
      <c r="GI88" s="113">
        <v>762</v>
      </c>
      <c r="GJ88" s="113">
        <v>678</v>
      </c>
      <c r="GK88" s="113">
        <v>584</v>
      </c>
      <c r="GL88" s="114">
        <v>2083</v>
      </c>
    </row>
    <row r="89" spans="1:194" s="2" customFormat="1" x14ac:dyDescent="0.3">
      <c r="A89" s="115" t="s">
        <v>276</v>
      </c>
      <c r="B89" s="267" t="s">
        <v>575</v>
      </c>
      <c r="C89" s="48" t="str">
        <f t="shared" si="25"/>
        <v xml:space="preserve">England – CCGs - Manchester </v>
      </c>
      <c r="D89" s="69">
        <f t="shared" si="26"/>
        <v>219579</v>
      </c>
      <c r="E89" s="69">
        <f t="shared" si="26"/>
        <v>212290</v>
      </c>
      <c r="F89" s="70">
        <f t="shared" si="27"/>
        <v>555741</v>
      </c>
      <c r="G89" s="70">
        <f t="shared" si="28"/>
        <v>282806</v>
      </c>
      <c r="H89" s="71">
        <f t="shared" si="29"/>
        <v>272935</v>
      </c>
      <c r="I89" s="71">
        <f t="shared" si="30"/>
        <v>219579</v>
      </c>
      <c r="J89" s="71">
        <f t="shared" si="31"/>
        <v>212290</v>
      </c>
      <c r="K89" s="68">
        <f t="shared" si="32"/>
        <v>63227</v>
      </c>
      <c r="L89" s="69">
        <f t="shared" si="33"/>
        <v>60645</v>
      </c>
      <c r="M89" s="112">
        <v>3571</v>
      </c>
      <c r="N89" s="112">
        <v>3685</v>
      </c>
      <c r="O89" s="112">
        <v>3635</v>
      </c>
      <c r="P89" s="112">
        <v>3649</v>
      </c>
      <c r="Q89" s="112">
        <v>3886</v>
      </c>
      <c r="R89" s="112">
        <v>3882</v>
      </c>
      <c r="S89" s="112">
        <v>3794</v>
      </c>
      <c r="T89" s="112">
        <v>3828</v>
      </c>
      <c r="U89" s="112">
        <v>3867</v>
      </c>
      <c r="V89" s="112">
        <v>3527</v>
      </c>
      <c r="W89" s="112">
        <v>3559</v>
      </c>
      <c r="X89" s="112">
        <v>3460</v>
      </c>
      <c r="Y89" s="112">
        <v>3434</v>
      </c>
      <c r="Z89" s="112">
        <v>3335</v>
      </c>
      <c r="AA89" s="112">
        <v>3195</v>
      </c>
      <c r="AB89" s="112">
        <v>3057</v>
      </c>
      <c r="AC89" s="112">
        <v>2943</v>
      </c>
      <c r="AD89" s="112">
        <v>2920</v>
      </c>
      <c r="AE89" s="112">
        <v>3385</v>
      </c>
      <c r="AF89" s="112">
        <v>5526</v>
      </c>
      <c r="AG89" s="112">
        <v>6649</v>
      </c>
      <c r="AH89" s="112">
        <v>6837</v>
      </c>
      <c r="AI89" s="112">
        <v>6792</v>
      </c>
      <c r="AJ89" s="112">
        <v>6828</v>
      </c>
      <c r="AK89" s="112">
        <v>6723</v>
      </c>
      <c r="AL89" s="112">
        <v>6551</v>
      </c>
      <c r="AM89" s="112">
        <v>6580</v>
      </c>
      <c r="AN89" s="112">
        <v>6913</v>
      </c>
      <c r="AO89" s="112">
        <v>6425</v>
      </c>
      <c r="AP89" s="112">
        <v>7247</v>
      </c>
      <c r="AQ89" s="112">
        <v>6872</v>
      </c>
      <c r="AR89" s="112">
        <v>6111</v>
      </c>
      <c r="AS89" s="112">
        <v>5690</v>
      </c>
      <c r="AT89" s="112">
        <v>5153</v>
      </c>
      <c r="AU89" s="112">
        <v>5186</v>
      </c>
      <c r="AV89" s="112">
        <v>4951</v>
      </c>
      <c r="AW89" s="112">
        <v>4517</v>
      </c>
      <c r="AX89" s="112">
        <v>4534</v>
      </c>
      <c r="AY89" s="112">
        <v>4264</v>
      </c>
      <c r="AZ89" s="112">
        <v>4180</v>
      </c>
      <c r="BA89" s="112">
        <v>4041</v>
      </c>
      <c r="BB89" s="112">
        <v>3617</v>
      </c>
      <c r="BC89" s="112">
        <v>3279</v>
      </c>
      <c r="BD89" s="112">
        <v>3136</v>
      </c>
      <c r="BE89" s="112">
        <v>2930</v>
      </c>
      <c r="BF89" s="112">
        <v>2846</v>
      </c>
      <c r="BG89" s="112">
        <v>2900</v>
      </c>
      <c r="BH89" s="112">
        <v>2936</v>
      </c>
      <c r="BI89" s="112">
        <v>2886</v>
      </c>
      <c r="BJ89" s="112">
        <v>2888</v>
      </c>
      <c r="BK89" s="112">
        <v>2884</v>
      </c>
      <c r="BL89" s="112">
        <v>3029</v>
      </c>
      <c r="BM89" s="112">
        <v>2812</v>
      </c>
      <c r="BN89" s="112">
        <v>3020</v>
      </c>
      <c r="BO89" s="112">
        <v>2740</v>
      </c>
      <c r="BP89" s="112">
        <v>2638</v>
      </c>
      <c r="BQ89" s="112">
        <v>2575</v>
      </c>
      <c r="BR89" s="112">
        <v>2428</v>
      </c>
      <c r="BS89" s="112">
        <v>2402</v>
      </c>
      <c r="BT89" s="112">
        <v>2190</v>
      </c>
      <c r="BU89" s="112">
        <v>2069</v>
      </c>
      <c r="BV89" s="112">
        <v>2044</v>
      </c>
      <c r="BW89" s="112">
        <v>2037</v>
      </c>
      <c r="BX89" s="112">
        <v>1992</v>
      </c>
      <c r="BY89" s="112">
        <v>1801</v>
      </c>
      <c r="BZ89" s="112">
        <v>1782</v>
      </c>
      <c r="CA89" s="112">
        <v>1616</v>
      </c>
      <c r="CB89" s="112">
        <v>1623</v>
      </c>
      <c r="CC89" s="112">
        <v>1515</v>
      </c>
      <c r="CD89" s="112">
        <v>1424</v>
      </c>
      <c r="CE89" s="112">
        <v>1477</v>
      </c>
      <c r="CF89" s="112">
        <v>1414</v>
      </c>
      <c r="CG89" s="112">
        <v>1462</v>
      </c>
      <c r="CH89" s="112">
        <v>1415</v>
      </c>
      <c r="CI89" s="112">
        <v>926</v>
      </c>
      <c r="CJ89" s="112">
        <v>950</v>
      </c>
      <c r="CK89" s="112">
        <v>858</v>
      </c>
      <c r="CL89" s="112">
        <v>740</v>
      </c>
      <c r="CM89" s="112">
        <v>711</v>
      </c>
      <c r="CN89" s="112">
        <v>720</v>
      </c>
      <c r="CO89" s="112">
        <v>653</v>
      </c>
      <c r="CP89" s="112">
        <v>605</v>
      </c>
      <c r="CQ89" s="112">
        <v>561</v>
      </c>
      <c r="CR89" s="112">
        <v>494</v>
      </c>
      <c r="CS89" s="112">
        <v>435</v>
      </c>
      <c r="CT89" s="112">
        <v>391</v>
      </c>
      <c r="CU89" s="112">
        <v>376</v>
      </c>
      <c r="CV89" s="112">
        <v>258</v>
      </c>
      <c r="CW89" s="112">
        <v>261</v>
      </c>
      <c r="CX89" s="112">
        <v>172</v>
      </c>
      <c r="CY89" s="112">
        <v>706</v>
      </c>
      <c r="CZ89" s="113">
        <v>3447</v>
      </c>
      <c r="DA89" s="113">
        <v>3435</v>
      </c>
      <c r="DB89" s="113">
        <v>3541</v>
      </c>
      <c r="DC89" s="113">
        <v>3675</v>
      </c>
      <c r="DD89" s="113">
        <v>3634</v>
      </c>
      <c r="DE89" s="113">
        <v>3699</v>
      </c>
      <c r="DF89" s="113">
        <v>3622</v>
      </c>
      <c r="DG89" s="113">
        <v>3512</v>
      </c>
      <c r="DH89" s="113">
        <v>3725</v>
      </c>
      <c r="DI89" s="113">
        <v>3508</v>
      </c>
      <c r="DJ89" s="113">
        <v>3498</v>
      </c>
      <c r="DK89" s="113">
        <v>3158</v>
      </c>
      <c r="DL89" s="113">
        <v>3276</v>
      </c>
      <c r="DM89" s="113">
        <v>3269</v>
      </c>
      <c r="DN89" s="113">
        <v>3191</v>
      </c>
      <c r="DO89" s="113">
        <v>2977</v>
      </c>
      <c r="DP89" s="113">
        <v>2628</v>
      </c>
      <c r="DQ89" s="113">
        <v>2850</v>
      </c>
      <c r="DR89" s="113">
        <v>3170</v>
      </c>
      <c r="DS89" s="113">
        <v>5977</v>
      </c>
      <c r="DT89" s="113">
        <v>7112</v>
      </c>
      <c r="DU89" s="113">
        <v>7051</v>
      </c>
      <c r="DV89" s="113">
        <v>6757</v>
      </c>
      <c r="DW89" s="113">
        <v>6618</v>
      </c>
      <c r="DX89" s="113">
        <v>6291</v>
      </c>
      <c r="DY89" s="113">
        <v>6178</v>
      </c>
      <c r="DZ89" s="113">
        <v>6262</v>
      </c>
      <c r="EA89" s="113">
        <v>6377</v>
      </c>
      <c r="EB89" s="113">
        <v>6295</v>
      </c>
      <c r="EC89" s="113">
        <v>6109</v>
      </c>
      <c r="ED89" s="113">
        <v>5948</v>
      </c>
      <c r="EE89" s="113">
        <v>5184</v>
      </c>
      <c r="EF89" s="113">
        <v>4631</v>
      </c>
      <c r="EG89" s="113">
        <v>4261</v>
      </c>
      <c r="EH89" s="113">
        <v>4222</v>
      </c>
      <c r="EI89" s="113">
        <v>4411</v>
      </c>
      <c r="EJ89" s="113">
        <v>3945</v>
      </c>
      <c r="EK89" s="113">
        <v>3945</v>
      </c>
      <c r="EL89" s="113">
        <v>3822</v>
      </c>
      <c r="EM89" s="113">
        <v>3352</v>
      </c>
      <c r="EN89" s="113">
        <v>3607</v>
      </c>
      <c r="EO89" s="113">
        <v>3149</v>
      </c>
      <c r="EP89" s="113">
        <v>2960</v>
      </c>
      <c r="EQ89" s="113">
        <v>2866</v>
      </c>
      <c r="ER89" s="113">
        <v>2768</v>
      </c>
      <c r="ES89" s="113">
        <v>2681</v>
      </c>
      <c r="ET89" s="113">
        <v>2711</v>
      </c>
      <c r="EU89" s="113">
        <v>2745</v>
      </c>
      <c r="EV89" s="113">
        <v>2783</v>
      </c>
      <c r="EW89" s="113">
        <v>2819</v>
      </c>
      <c r="EX89" s="113">
        <v>2819</v>
      </c>
      <c r="EY89" s="113">
        <v>2904</v>
      </c>
      <c r="EZ89" s="113">
        <v>2831</v>
      </c>
      <c r="FA89" s="113">
        <v>2884</v>
      </c>
      <c r="FB89" s="113">
        <v>2716</v>
      </c>
      <c r="FC89" s="113">
        <v>2913</v>
      </c>
      <c r="FD89" s="113">
        <v>2728</v>
      </c>
      <c r="FE89" s="113">
        <v>2513</v>
      </c>
      <c r="FF89" s="113">
        <v>2557</v>
      </c>
      <c r="FG89" s="113">
        <v>2331</v>
      </c>
      <c r="FH89" s="113">
        <v>2170</v>
      </c>
      <c r="FI89" s="113">
        <v>2086</v>
      </c>
      <c r="FJ89" s="113">
        <v>1963</v>
      </c>
      <c r="FK89" s="113">
        <v>2012</v>
      </c>
      <c r="FL89" s="113">
        <v>1844</v>
      </c>
      <c r="FM89" s="113">
        <v>1698</v>
      </c>
      <c r="FN89" s="113">
        <v>1579</v>
      </c>
      <c r="FO89" s="113">
        <v>1552</v>
      </c>
      <c r="FP89" s="113">
        <v>1559</v>
      </c>
      <c r="FQ89" s="113">
        <v>1549</v>
      </c>
      <c r="FR89" s="113">
        <v>1402</v>
      </c>
      <c r="FS89" s="113">
        <v>1379</v>
      </c>
      <c r="FT89" s="113">
        <v>1434</v>
      </c>
      <c r="FU89" s="113">
        <v>1429</v>
      </c>
      <c r="FV89" s="113">
        <v>1160</v>
      </c>
      <c r="FW89" s="113">
        <v>1051</v>
      </c>
      <c r="FX89" s="113">
        <v>1168</v>
      </c>
      <c r="FY89" s="113">
        <v>970</v>
      </c>
      <c r="FZ89" s="113">
        <v>950</v>
      </c>
      <c r="GA89" s="113">
        <v>959</v>
      </c>
      <c r="GB89" s="113">
        <v>859</v>
      </c>
      <c r="GC89" s="113">
        <v>822</v>
      </c>
      <c r="GD89" s="113">
        <v>825</v>
      </c>
      <c r="GE89" s="113">
        <v>791</v>
      </c>
      <c r="GF89" s="113">
        <v>717</v>
      </c>
      <c r="GG89" s="113">
        <v>635</v>
      </c>
      <c r="GH89" s="113">
        <v>518</v>
      </c>
      <c r="GI89" s="113">
        <v>486</v>
      </c>
      <c r="GJ89" s="113">
        <v>469</v>
      </c>
      <c r="GK89" s="113">
        <v>369</v>
      </c>
      <c r="GL89" s="114">
        <v>1682</v>
      </c>
    </row>
    <row r="90" spans="1:194" s="2" customFormat="1" x14ac:dyDescent="0.3">
      <c r="A90" s="115" t="s">
        <v>276</v>
      </c>
      <c r="B90" s="267" t="s">
        <v>576</v>
      </c>
      <c r="C90" s="48" t="str">
        <f t="shared" si="25"/>
        <v xml:space="preserve">England – CCGs - Mid Essex </v>
      </c>
      <c r="D90" s="69">
        <f t="shared" si="26"/>
        <v>152962</v>
      </c>
      <c r="E90" s="69">
        <f t="shared" si="26"/>
        <v>161882</v>
      </c>
      <c r="F90" s="70">
        <f t="shared" si="27"/>
        <v>398041</v>
      </c>
      <c r="G90" s="70">
        <f t="shared" si="28"/>
        <v>195852</v>
      </c>
      <c r="H90" s="71">
        <f t="shared" si="29"/>
        <v>202189</v>
      </c>
      <c r="I90" s="71">
        <f t="shared" si="30"/>
        <v>152962</v>
      </c>
      <c r="J90" s="71">
        <f t="shared" si="31"/>
        <v>161882</v>
      </c>
      <c r="K90" s="68">
        <f t="shared" si="32"/>
        <v>42890</v>
      </c>
      <c r="L90" s="69">
        <f t="shared" si="33"/>
        <v>40307</v>
      </c>
      <c r="M90" s="112">
        <v>1980</v>
      </c>
      <c r="N90" s="112">
        <v>2054</v>
      </c>
      <c r="O90" s="112">
        <v>2231</v>
      </c>
      <c r="P90" s="112">
        <v>2320</v>
      </c>
      <c r="Q90" s="112">
        <v>2443</v>
      </c>
      <c r="R90" s="112">
        <v>2397</v>
      </c>
      <c r="S90" s="112">
        <v>2437</v>
      </c>
      <c r="T90" s="112">
        <v>2374</v>
      </c>
      <c r="U90" s="112">
        <v>2561</v>
      </c>
      <c r="V90" s="112">
        <v>2554</v>
      </c>
      <c r="W90" s="112">
        <v>2575</v>
      </c>
      <c r="X90" s="112">
        <v>2559</v>
      </c>
      <c r="Y90" s="112">
        <v>2535</v>
      </c>
      <c r="Z90" s="112">
        <v>2434</v>
      </c>
      <c r="AA90" s="112">
        <v>2482</v>
      </c>
      <c r="AB90" s="112">
        <v>2418</v>
      </c>
      <c r="AC90" s="112">
        <v>2230</v>
      </c>
      <c r="AD90" s="112">
        <v>2306</v>
      </c>
      <c r="AE90" s="112">
        <v>2155</v>
      </c>
      <c r="AF90" s="112">
        <v>1736</v>
      </c>
      <c r="AG90" s="112">
        <v>1738</v>
      </c>
      <c r="AH90" s="112">
        <v>1893</v>
      </c>
      <c r="AI90" s="112">
        <v>1936</v>
      </c>
      <c r="AJ90" s="112">
        <v>2143</v>
      </c>
      <c r="AK90" s="112">
        <v>2187</v>
      </c>
      <c r="AL90" s="112">
        <v>2142</v>
      </c>
      <c r="AM90" s="112">
        <v>2292</v>
      </c>
      <c r="AN90" s="112">
        <v>2128</v>
      </c>
      <c r="AO90" s="112">
        <v>2322</v>
      </c>
      <c r="AP90" s="112">
        <v>2325</v>
      </c>
      <c r="AQ90" s="112">
        <v>2306</v>
      </c>
      <c r="AR90" s="112">
        <v>2325</v>
      </c>
      <c r="AS90" s="112">
        <v>2356</v>
      </c>
      <c r="AT90" s="112">
        <v>2432</v>
      </c>
      <c r="AU90" s="112">
        <v>2386</v>
      </c>
      <c r="AV90" s="112">
        <v>2349</v>
      </c>
      <c r="AW90" s="112">
        <v>2420</v>
      </c>
      <c r="AX90" s="112">
        <v>2193</v>
      </c>
      <c r="AY90" s="112">
        <v>2587</v>
      </c>
      <c r="AZ90" s="112">
        <v>2414</v>
      </c>
      <c r="BA90" s="112">
        <v>2429</v>
      </c>
      <c r="BB90" s="112">
        <v>2408</v>
      </c>
      <c r="BC90" s="112">
        <v>2312</v>
      </c>
      <c r="BD90" s="112">
        <v>2292</v>
      </c>
      <c r="BE90" s="112">
        <v>2456</v>
      </c>
      <c r="BF90" s="112">
        <v>2551</v>
      </c>
      <c r="BG90" s="112">
        <v>2654</v>
      </c>
      <c r="BH90" s="112">
        <v>2610</v>
      </c>
      <c r="BI90" s="112">
        <v>2948</v>
      </c>
      <c r="BJ90" s="112">
        <v>3015</v>
      </c>
      <c r="BK90" s="112">
        <v>2874</v>
      </c>
      <c r="BL90" s="112">
        <v>2871</v>
      </c>
      <c r="BM90" s="112">
        <v>2876</v>
      </c>
      <c r="BN90" s="112">
        <v>3051</v>
      </c>
      <c r="BO90" s="112">
        <v>2951</v>
      </c>
      <c r="BP90" s="112">
        <v>2921</v>
      </c>
      <c r="BQ90" s="112">
        <v>2826</v>
      </c>
      <c r="BR90" s="112">
        <v>2685</v>
      </c>
      <c r="BS90" s="112">
        <v>2827</v>
      </c>
      <c r="BT90" s="112">
        <v>2582</v>
      </c>
      <c r="BU90" s="112">
        <v>2495</v>
      </c>
      <c r="BV90" s="112">
        <v>2442</v>
      </c>
      <c r="BW90" s="112">
        <v>2396</v>
      </c>
      <c r="BX90" s="112">
        <v>2246</v>
      </c>
      <c r="BY90" s="112">
        <v>2309</v>
      </c>
      <c r="BZ90" s="112">
        <v>2081</v>
      </c>
      <c r="CA90" s="112">
        <v>2166</v>
      </c>
      <c r="CB90" s="112">
        <v>2151</v>
      </c>
      <c r="CC90" s="112">
        <v>2013</v>
      </c>
      <c r="CD90" s="112">
        <v>2007</v>
      </c>
      <c r="CE90" s="112">
        <v>1997</v>
      </c>
      <c r="CF90" s="112">
        <v>2143</v>
      </c>
      <c r="CG90" s="112">
        <v>2335</v>
      </c>
      <c r="CH90" s="112">
        <v>2515</v>
      </c>
      <c r="CI90" s="112">
        <v>1914</v>
      </c>
      <c r="CJ90" s="112">
        <v>1755</v>
      </c>
      <c r="CK90" s="112">
        <v>1754</v>
      </c>
      <c r="CL90" s="112">
        <v>1608</v>
      </c>
      <c r="CM90" s="112">
        <v>1327</v>
      </c>
      <c r="CN90" s="112">
        <v>1088</v>
      </c>
      <c r="CO90" s="112">
        <v>1079</v>
      </c>
      <c r="CP90" s="112">
        <v>1108</v>
      </c>
      <c r="CQ90" s="112">
        <v>1007</v>
      </c>
      <c r="CR90" s="112">
        <v>997</v>
      </c>
      <c r="CS90" s="112">
        <v>842</v>
      </c>
      <c r="CT90" s="112">
        <v>797</v>
      </c>
      <c r="CU90" s="112">
        <v>625</v>
      </c>
      <c r="CV90" s="112">
        <v>578</v>
      </c>
      <c r="CW90" s="112">
        <v>493</v>
      </c>
      <c r="CX90" s="112">
        <v>429</v>
      </c>
      <c r="CY90" s="112">
        <v>1361</v>
      </c>
      <c r="CZ90" s="113">
        <v>1814</v>
      </c>
      <c r="DA90" s="113">
        <v>2026</v>
      </c>
      <c r="DB90" s="113">
        <v>2194</v>
      </c>
      <c r="DC90" s="113">
        <v>2127</v>
      </c>
      <c r="DD90" s="113">
        <v>2198</v>
      </c>
      <c r="DE90" s="113">
        <v>2168</v>
      </c>
      <c r="DF90" s="113">
        <v>2199</v>
      </c>
      <c r="DG90" s="113">
        <v>2278</v>
      </c>
      <c r="DH90" s="113">
        <v>2363</v>
      </c>
      <c r="DI90" s="113">
        <v>2355</v>
      </c>
      <c r="DJ90" s="113">
        <v>2500</v>
      </c>
      <c r="DK90" s="113">
        <v>2387</v>
      </c>
      <c r="DL90" s="113">
        <v>2461</v>
      </c>
      <c r="DM90" s="113">
        <v>2318</v>
      </c>
      <c r="DN90" s="113">
        <v>2356</v>
      </c>
      <c r="DO90" s="113">
        <v>2290</v>
      </c>
      <c r="DP90" s="113">
        <v>2167</v>
      </c>
      <c r="DQ90" s="113">
        <v>2106</v>
      </c>
      <c r="DR90" s="113">
        <v>1930</v>
      </c>
      <c r="DS90" s="113">
        <v>1592</v>
      </c>
      <c r="DT90" s="113">
        <v>1506</v>
      </c>
      <c r="DU90" s="113">
        <v>1653</v>
      </c>
      <c r="DV90" s="113">
        <v>1766</v>
      </c>
      <c r="DW90" s="113">
        <v>2039</v>
      </c>
      <c r="DX90" s="113">
        <v>2105</v>
      </c>
      <c r="DY90" s="113">
        <v>2126</v>
      </c>
      <c r="DZ90" s="113">
        <v>2204</v>
      </c>
      <c r="EA90" s="113">
        <v>2220</v>
      </c>
      <c r="EB90" s="113">
        <v>2193</v>
      </c>
      <c r="EC90" s="113">
        <v>2332</v>
      </c>
      <c r="ED90" s="113">
        <v>2383</v>
      </c>
      <c r="EE90" s="113">
        <v>2457</v>
      </c>
      <c r="EF90" s="113">
        <v>2612</v>
      </c>
      <c r="EG90" s="113">
        <v>2547</v>
      </c>
      <c r="EH90" s="113">
        <v>2536</v>
      </c>
      <c r="EI90" s="113">
        <v>2549</v>
      </c>
      <c r="EJ90" s="113">
        <v>2520</v>
      </c>
      <c r="EK90" s="113">
        <v>2476</v>
      </c>
      <c r="EL90" s="113">
        <v>2486</v>
      </c>
      <c r="EM90" s="113">
        <v>2733</v>
      </c>
      <c r="EN90" s="113">
        <v>2612</v>
      </c>
      <c r="EO90" s="113">
        <v>2549</v>
      </c>
      <c r="EP90" s="113">
        <v>2430</v>
      </c>
      <c r="EQ90" s="113">
        <v>2409</v>
      </c>
      <c r="ER90" s="113">
        <v>2483</v>
      </c>
      <c r="ES90" s="113">
        <v>2685</v>
      </c>
      <c r="ET90" s="113">
        <v>2745</v>
      </c>
      <c r="EU90" s="113">
        <v>2756</v>
      </c>
      <c r="EV90" s="113">
        <v>2848</v>
      </c>
      <c r="EW90" s="113">
        <v>2998</v>
      </c>
      <c r="EX90" s="113">
        <v>2957</v>
      </c>
      <c r="EY90" s="113">
        <v>2926</v>
      </c>
      <c r="EZ90" s="113">
        <v>3167</v>
      </c>
      <c r="FA90" s="113">
        <v>3183</v>
      </c>
      <c r="FB90" s="113">
        <v>3102</v>
      </c>
      <c r="FC90" s="113">
        <v>2922</v>
      </c>
      <c r="FD90" s="113">
        <v>2961</v>
      </c>
      <c r="FE90" s="113">
        <v>2869</v>
      </c>
      <c r="FF90" s="113">
        <v>2776</v>
      </c>
      <c r="FG90" s="113">
        <v>2695</v>
      </c>
      <c r="FH90" s="113">
        <v>2439</v>
      </c>
      <c r="FI90" s="113">
        <v>2412</v>
      </c>
      <c r="FJ90" s="113">
        <v>2547</v>
      </c>
      <c r="FK90" s="113">
        <v>2352</v>
      </c>
      <c r="FL90" s="113">
        <v>2395</v>
      </c>
      <c r="FM90" s="113">
        <v>2284</v>
      </c>
      <c r="FN90" s="113">
        <v>2220</v>
      </c>
      <c r="FO90" s="113">
        <v>2182</v>
      </c>
      <c r="FP90" s="113">
        <v>2146</v>
      </c>
      <c r="FQ90" s="113">
        <v>2291</v>
      </c>
      <c r="FR90" s="113">
        <v>2181</v>
      </c>
      <c r="FS90" s="113">
        <v>2411</v>
      </c>
      <c r="FT90" s="113">
        <v>2620</v>
      </c>
      <c r="FU90" s="113">
        <v>2993</v>
      </c>
      <c r="FV90" s="113">
        <v>2146</v>
      </c>
      <c r="FW90" s="113">
        <v>1988</v>
      </c>
      <c r="FX90" s="113">
        <v>1973</v>
      </c>
      <c r="FY90" s="113">
        <v>1681</v>
      </c>
      <c r="FZ90" s="113">
        <v>1477</v>
      </c>
      <c r="GA90" s="113">
        <v>1305</v>
      </c>
      <c r="GB90" s="113">
        <v>1365</v>
      </c>
      <c r="GC90" s="113">
        <v>1333</v>
      </c>
      <c r="GD90" s="113">
        <v>1207</v>
      </c>
      <c r="GE90" s="113">
        <v>1137</v>
      </c>
      <c r="GF90" s="113">
        <v>1150</v>
      </c>
      <c r="GG90" s="113">
        <v>928</v>
      </c>
      <c r="GH90" s="113">
        <v>820</v>
      </c>
      <c r="GI90" s="113">
        <v>729</v>
      </c>
      <c r="GJ90" s="113">
        <v>778</v>
      </c>
      <c r="GK90" s="113">
        <v>682</v>
      </c>
      <c r="GL90" s="114">
        <v>2672</v>
      </c>
    </row>
    <row r="91" spans="1:194" s="2" customFormat="1" x14ac:dyDescent="0.3">
      <c r="A91" s="115" t="s">
        <v>276</v>
      </c>
      <c r="B91" s="267" t="s">
        <v>577</v>
      </c>
      <c r="C91" s="48" t="str">
        <f t="shared" si="25"/>
        <v xml:space="preserve">England – CCGs - Morecambe Bay </v>
      </c>
      <c r="D91" s="69">
        <f t="shared" si="26"/>
        <v>133687</v>
      </c>
      <c r="E91" s="69">
        <f t="shared" si="26"/>
        <v>139496</v>
      </c>
      <c r="F91" s="70">
        <f t="shared" si="27"/>
        <v>334287</v>
      </c>
      <c r="G91" s="70">
        <f t="shared" si="28"/>
        <v>165161</v>
      </c>
      <c r="H91" s="71">
        <f t="shared" si="29"/>
        <v>169126</v>
      </c>
      <c r="I91" s="71">
        <f t="shared" si="30"/>
        <v>133687</v>
      </c>
      <c r="J91" s="71">
        <f t="shared" si="31"/>
        <v>139496</v>
      </c>
      <c r="K91" s="68">
        <f t="shared" si="32"/>
        <v>31474</v>
      </c>
      <c r="L91" s="69">
        <f t="shared" si="33"/>
        <v>29630</v>
      </c>
      <c r="M91" s="112">
        <v>1406</v>
      </c>
      <c r="N91" s="112">
        <v>1576</v>
      </c>
      <c r="O91" s="112">
        <v>1509</v>
      </c>
      <c r="P91" s="112">
        <v>1619</v>
      </c>
      <c r="Q91" s="112">
        <v>1741</v>
      </c>
      <c r="R91" s="112">
        <v>1662</v>
      </c>
      <c r="S91" s="112">
        <v>1792</v>
      </c>
      <c r="T91" s="112">
        <v>1831</v>
      </c>
      <c r="U91" s="112">
        <v>1808</v>
      </c>
      <c r="V91" s="112">
        <v>1849</v>
      </c>
      <c r="W91" s="112">
        <v>1768</v>
      </c>
      <c r="X91" s="112">
        <v>1851</v>
      </c>
      <c r="Y91" s="112">
        <v>1895</v>
      </c>
      <c r="Z91" s="112">
        <v>1910</v>
      </c>
      <c r="AA91" s="112">
        <v>1873</v>
      </c>
      <c r="AB91" s="112">
        <v>1873</v>
      </c>
      <c r="AC91" s="112">
        <v>1792</v>
      </c>
      <c r="AD91" s="112">
        <v>1719</v>
      </c>
      <c r="AE91" s="112">
        <v>1978</v>
      </c>
      <c r="AF91" s="112">
        <v>2761</v>
      </c>
      <c r="AG91" s="112">
        <v>2818</v>
      </c>
      <c r="AH91" s="112">
        <v>2941</v>
      </c>
      <c r="AI91" s="112">
        <v>2567</v>
      </c>
      <c r="AJ91" s="112">
        <v>2370</v>
      </c>
      <c r="AK91" s="112">
        <v>2242</v>
      </c>
      <c r="AL91" s="112">
        <v>2173</v>
      </c>
      <c r="AM91" s="112">
        <v>2277</v>
      </c>
      <c r="AN91" s="112">
        <v>2075</v>
      </c>
      <c r="AO91" s="112">
        <v>2346</v>
      </c>
      <c r="AP91" s="112">
        <v>2020</v>
      </c>
      <c r="AQ91" s="112">
        <v>1907</v>
      </c>
      <c r="AR91" s="112">
        <v>1781</v>
      </c>
      <c r="AS91" s="112">
        <v>1586</v>
      </c>
      <c r="AT91" s="112">
        <v>1630</v>
      </c>
      <c r="AU91" s="112">
        <v>1587</v>
      </c>
      <c r="AV91" s="112">
        <v>1616</v>
      </c>
      <c r="AW91" s="112">
        <v>1743</v>
      </c>
      <c r="AX91" s="112">
        <v>1611</v>
      </c>
      <c r="AY91" s="112">
        <v>1638</v>
      </c>
      <c r="AZ91" s="112">
        <v>1711</v>
      </c>
      <c r="BA91" s="112">
        <v>1654</v>
      </c>
      <c r="BB91" s="112">
        <v>1632</v>
      </c>
      <c r="BC91" s="112">
        <v>1571</v>
      </c>
      <c r="BD91" s="112">
        <v>1540</v>
      </c>
      <c r="BE91" s="112">
        <v>1598</v>
      </c>
      <c r="BF91" s="112">
        <v>1668</v>
      </c>
      <c r="BG91" s="112">
        <v>1867</v>
      </c>
      <c r="BH91" s="112">
        <v>1823</v>
      </c>
      <c r="BI91" s="112">
        <v>1971</v>
      </c>
      <c r="BJ91" s="112">
        <v>2136</v>
      </c>
      <c r="BK91" s="112">
        <v>2220</v>
      </c>
      <c r="BL91" s="112">
        <v>2301</v>
      </c>
      <c r="BM91" s="112">
        <v>2279</v>
      </c>
      <c r="BN91" s="112">
        <v>2406</v>
      </c>
      <c r="BO91" s="112">
        <v>2380</v>
      </c>
      <c r="BP91" s="112">
        <v>2442</v>
      </c>
      <c r="BQ91" s="112">
        <v>2453</v>
      </c>
      <c r="BR91" s="112">
        <v>2305</v>
      </c>
      <c r="BS91" s="112">
        <v>2456</v>
      </c>
      <c r="BT91" s="112">
        <v>2330</v>
      </c>
      <c r="BU91" s="112">
        <v>2271</v>
      </c>
      <c r="BV91" s="112">
        <v>2233</v>
      </c>
      <c r="BW91" s="112">
        <v>2172</v>
      </c>
      <c r="BX91" s="112">
        <v>2131</v>
      </c>
      <c r="BY91" s="112">
        <v>1973</v>
      </c>
      <c r="BZ91" s="112">
        <v>2047</v>
      </c>
      <c r="CA91" s="112">
        <v>1991</v>
      </c>
      <c r="CB91" s="112">
        <v>1983</v>
      </c>
      <c r="CC91" s="112">
        <v>1882</v>
      </c>
      <c r="CD91" s="112">
        <v>1883</v>
      </c>
      <c r="CE91" s="112">
        <v>1943</v>
      </c>
      <c r="CF91" s="112">
        <v>2200</v>
      </c>
      <c r="CG91" s="112">
        <v>2152</v>
      </c>
      <c r="CH91" s="112">
        <v>2457</v>
      </c>
      <c r="CI91" s="112">
        <v>1830</v>
      </c>
      <c r="CJ91" s="112">
        <v>1689</v>
      </c>
      <c r="CK91" s="112">
        <v>1618</v>
      </c>
      <c r="CL91" s="112">
        <v>1551</v>
      </c>
      <c r="CM91" s="112">
        <v>1364</v>
      </c>
      <c r="CN91" s="112">
        <v>1189</v>
      </c>
      <c r="CO91" s="112">
        <v>1151</v>
      </c>
      <c r="CP91" s="112">
        <v>1086</v>
      </c>
      <c r="CQ91" s="112">
        <v>1044</v>
      </c>
      <c r="CR91" s="112">
        <v>905</v>
      </c>
      <c r="CS91" s="112">
        <v>804</v>
      </c>
      <c r="CT91" s="112">
        <v>655</v>
      </c>
      <c r="CU91" s="112">
        <v>577</v>
      </c>
      <c r="CV91" s="112">
        <v>509</v>
      </c>
      <c r="CW91" s="112">
        <v>423</v>
      </c>
      <c r="CX91" s="112">
        <v>369</v>
      </c>
      <c r="CY91" s="112">
        <v>1195</v>
      </c>
      <c r="CZ91" s="113">
        <v>1361</v>
      </c>
      <c r="DA91" s="113">
        <v>1533</v>
      </c>
      <c r="DB91" s="113">
        <v>1487</v>
      </c>
      <c r="DC91" s="113">
        <v>1576</v>
      </c>
      <c r="DD91" s="113">
        <v>1647</v>
      </c>
      <c r="DE91" s="113">
        <v>1669</v>
      </c>
      <c r="DF91" s="113">
        <v>1637</v>
      </c>
      <c r="DG91" s="113">
        <v>1645</v>
      </c>
      <c r="DH91" s="113">
        <v>1791</v>
      </c>
      <c r="DI91" s="113">
        <v>1786</v>
      </c>
      <c r="DJ91" s="113">
        <v>1632</v>
      </c>
      <c r="DK91" s="113">
        <v>1658</v>
      </c>
      <c r="DL91" s="113">
        <v>1763</v>
      </c>
      <c r="DM91" s="113">
        <v>1725</v>
      </c>
      <c r="DN91" s="113">
        <v>1686</v>
      </c>
      <c r="DO91" s="113">
        <v>1696</v>
      </c>
      <c r="DP91" s="113">
        <v>1656</v>
      </c>
      <c r="DQ91" s="113">
        <v>1682</v>
      </c>
      <c r="DR91" s="113">
        <v>1737</v>
      </c>
      <c r="DS91" s="113">
        <v>2477</v>
      </c>
      <c r="DT91" s="113">
        <v>2516</v>
      </c>
      <c r="DU91" s="113">
        <v>2478</v>
      </c>
      <c r="DV91" s="113">
        <v>2233</v>
      </c>
      <c r="DW91" s="113">
        <v>2028</v>
      </c>
      <c r="DX91" s="113">
        <v>1839</v>
      </c>
      <c r="DY91" s="113">
        <v>1822</v>
      </c>
      <c r="DZ91" s="113">
        <v>1954</v>
      </c>
      <c r="EA91" s="113">
        <v>1998</v>
      </c>
      <c r="EB91" s="113">
        <v>2023</v>
      </c>
      <c r="EC91" s="113">
        <v>1928</v>
      </c>
      <c r="ED91" s="113">
        <v>1738</v>
      </c>
      <c r="EE91" s="113">
        <v>1768</v>
      </c>
      <c r="EF91" s="113">
        <v>1719</v>
      </c>
      <c r="EG91" s="113">
        <v>1707</v>
      </c>
      <c r="EH91" s="113">
        <v>1741</v>
      </c>
      <c r="EI91" s="113">
        <v>1815</v>
      </c>
      <c r="EJ91" s="113">
        <v>1721</v>
      </c>
      <c r="EK91" s="113">
        <v>1826</v>
      </c>
      <c r="EL91" s="113">
        <v>1777</v>
      </c>
      <c r="EM91" s="113">
        <v>1762</v>
      </c>
      <c r="EN91" s="113">
        <v>1813</v>
      </c>
      <c r="EO91" s="113">
        <v>1710</v>
      </c>
      <c r="EP91" s="113">
        <v>1623</v>
      </c>
      <c r="EQ91" s="113">
        <v>1675</v>
      </c>
      <c r="ER91" s="113">
        <v>1826</v>
      </c>
      <c r="ES91" s="113">
        <v>1779</v>
      </c>
      <c r="ET91" s="113">
        <v>1890</v>
      </c>
      <c r="EU91" s="113">
        <v>1929</v>
      </c>
      <c r="EV91" s="113">
        <v>2215</v>
      </c>
      <c r="EW91" s="113">
        <v>2406</v>
      </c>
      <c r="EX91" s="113">
        <v>2355</v>
      </c>
      <c r="EY91" s="113">
        <v>2419</v>
      </c>
      <c r="EZ91" s="113">
        <v>2363</v>
      </c>
      <c r="FA91" s="113">
        <v>2553</v>
      </c>
      <c r="FB91" s="113">
        <v>2506</v>
      </c>
      <c r="FC91" s="113">
        <v>2618</v>
      </c>
      <c r="FD91" s="113">
        <v>2600</v>
      </c>
      <c r="FE91" s="113">
        <v>2552</v>
      </c>
      <c r="FF91" s="113">
        <v>2591</v>
      </c>
      <c r="FG91" s="113">
        <v>2341</v>
      </c>
      <c r="FH91" s="113">
        <v>2422</v>
      </c>
      <c r="FI91" s="113">
        <v>2465</v>
      </c>
      <c r="FJ91" s="113">
        <v>2269</v>
      </c>
      <c r="FK91" s="113">
        <v>2253</v>
      </c>
      <c r="FL91" s="113">
        <v>2141</v>
      </c>
      <c r="FM91" s="113">
        <v>2043</v>
      </c>
      <c r="FN91" s="113">
        <v>2063</v>
      </c>
      <c r="FO91" s="113">
        <v>2071</v>
      </c>
      <c r="FP91" s="113">
        <v>2023</v>
      </c>
      <c r="FQ91" s="113">
        <v>2028</v>
      </c>
      <c r="FR91" s="113">
        <v>2160</v>
      </c>
      <c r="FS91" s="113">
        <v>2146</v>
      </c>
      <c r="FT91" s="113">
        <v>2278</v>
      </c>
      <c r="FU91" s="113">
        <v>2441</v>
      </c>
      <c r="FV91" s="113">
        <v>1913</v>
      </c>
      <c r="FW91" s="113">
        <v>1775</v>
      </c>
      <c r="FX91" s="113">
        <v>1845</v>
      </c>
      <c r="FY91" s="113">
        <v>1627</v>
      </c>
      <c r="FZ91" s="113">
        <v>1458</v>
      </c>
      <c r="GA91" s="113">
        <v>1274</v>
      </c>
      <c r="GB91" s="113">
        <v>1312</v>
      </c>
      <c r="GC91" s="113">
        <v>1276</v>
      </c>
      <c r="GD91" s="113">
        <v>1225</v>
      </c>
      <c r="GE91" s="113">
        <v>1134</v>
      </c>
      <c r="GF91" s="113">
        <v>1049</v>
      </c>
      <c r="GG91" s="113">
        <v>920</v>
      </c>
      <c r="GH91" s="113">
        <v>815</v>
      </c>
      <c r="GI91" s="113">
        <v>775</v>
      </c>
      <c r="GJ91" s="113">
        <v>655</v>
      </c>
      <c r="GK91" s="113">
        <v>666</v>
      </c>
      <c r="GL91" s="114">
        <v>2603</v>
      </c>
    </row>
    <row r="92" spans="1:194" s="2" customFormat="1" x14ac:dyDescent="0.3">
      <c r="A92" s="115" t="s">
        <v>276</v>
      </c>
      <c r="B92" s="267" t="s">
        <v>578</v>
      </c>
      <c r="C92" s="48" t="str">
        <f t="shared" si="25"/>
        <v xml:space="preserve">England – CCGs - Newcastle Gateshead </v>
      </c>
      <c r="D92" s="69">
        <f t="shared" si="26"/>
        <v>204789</v>
      </c>
      <c r="E92" s="69">
        <f t="shared" si="26"/>
        <v>205862</v>
      </c>
      <c r="F92" s="70">
        <f t="shared" si="27"/>
        <v>508774</v>
      </c>
      <c r="G92" s="70">
        <f t="shared" si="28"/>
        <v>255015</v>
      </c>
      <c r="H92" s="71">
        <f t="shared" si="29"/>
        <v>253759</v>
      </c>
      <c r="I92" s="71">
        <f t="shared" si="30"/>
        <v>204789</v>
      </c>
      <c r="J92" s="71">
        <f t="shared" si="31"/>
        <v>205862</v>
      </c>
      <c r="K92" s="68">
        <f t="shared" si="32"/>
        <v>50226</v>
      </c>
      <c r="L92" s="69">
        <f t="shared" si="33"/>
        <v>47897</v>
      </c>
      <c r="M92" s="112">
        <v>2571</v>
      </c>
      <c r="N92" s="112">
        <v>2641</v>
      </c>
      <c r="O92" s="112">
        <v>2680</v>
      </c>
      <c r="P92" s="112">
        <v>2770</v>
      </c>
      <c r="Q92" s="112">
        <v>2883</v>
      </c>
      <c r="R92" s="112">
        <v>2926</v>
      </c>
      <c r="S92" s="112">
        <v>2782</v>
      </c>
      <c r="T92" s="112">
        <v>2873</v>
      </c>
      <c r="U92" s="112">
        <v>3104</v>
      </c>
      <c r="V92" s="112">
        <v>3041</v>
      </c>
      <c r="W92" s="112">
        <v>2977</v>
      </c>
      <c r="X92" s="112">
        <v>2929</v>
      </c>
      <c r="Y92" s="112">
        <v>2875</v>
      </c>
      <c r="Z92" s="112">
        <v>2808</v>
      </c>
      <c r="AA92" s="112">
        <v>2753</v>
      </c>
      <c r="AB92" s="112">
        <v>2467</v>
      </c>
      <c r="AC92" s="112">
        <v>2453</v>
      </c>
      <c r="AD92" s="112">
        <v>2693</v>
      </c>
      <c r="AE92" s="112">
        <v>3119</v>
      </c>
      <c r="AF92" s="112">
        <v>5366</v>
      </c>
      <c r="AG92" s="112">
        <v>6103</v>
      </c>
      <c r="AH92" s="112">
        <v>6170</v>
      </c>
      <c r="AI92" s="112">
        <v>5742</v>
      </c>
      <c r="AJ92" s="112">
        <v>4853</v>
      </c>
      <c r="AK92" s="112">
        <v>4443</v>
      </c>
      <c r="AL92" s="112">
        <v>4532</v>
      </c>
      <c r="AM92" s="112">
        <v>4519</v>
      </c>
      <c r="AN92" s="112">
        <v>4639</v>
      </c>
      <c r="AO92" s="112">
        <v>4568</v>
      </c>
      <c r="AP92" s="112">
        <v>4784</v>
      </c>
      <c r="AQ92" s="112">
        <v>4486</v>
      </c>
      <c r="AR92" s="112">
        <v>4013</v>
      </c>
      <c r="AS92" s="112">
        <v>3687</v>
      </c>
      <c r="AT92" s="112">
        <v>3634</v>
      </c>
      <c r="AU92" s="112">
        <v>3720</v>
      </c>
      <c r="AV92" s="112">
        <v>3389</v>
      </c>
      <c r="AW92" s="112">
        <v>3292</v>
      </c>
      <c r="AX92" s="112">
        <v>3364</v>
      </c>
      <c r="AY92" s="112">
        <v>3105</v>
      </c>
      <c r="AZ92" s="112">
        <v>3041</v>
      </c>
      <c r="BA92" s="112">
        <v>3098</v>
      </c>
      <c r="BB92" s="112">
        <v>2821</v>
      </c>
      <c r="BC92" s="112">
        <v>2635</v>
      </c>
      <c r="BD92" s="112">
        <v>2645</v>
      </c>
      <c r="BE92" s="112">
        <v>2752</v>
      </c>
      <c r="BF92" s="112">
        <v>2618</v>
      </c>
      <c r="BG92" s="112">
        <v>2555</v>
      </c>
      <c r="BH92" s="112">
        <v>2683</v>
      </c>
      <c r="BI92" s="112">
        <v>3089</v>
      </c>
      <c r="BJ92" s="112">
        <v>3156</v>
      </c>
      <c r="BK92" s="112">
        <v>2852</v>
      </c>
      <c r="BL92" s="112">
        <v>2941</v>
      </c>
      <c r="BM92" s="112">
        <v>3019</v>
      </c>
      <c r="BN92" s="112">
        <v>3027</v>
      </c>
      <c r="BO92" s="112">
        <v>3040</v>
      </c>
      <c r="BP92" s="112">
        <v>3038</v>
      </c>
      <c r="BQ92" s="112">
        <v>2957</v>
      </c>
      <c r="BR92" s="112">
        <v>3010</v>
      </c>
      <c r="BS92" s="112">
        <v>3103</v>
      </c>
      <c r="BT92" s="112">
        <v>2869</v>
      </c>
      <c r="BU92" s="112">
        <v>2845</v>
      </c>
      <c r="BV92" s="112">
        <v>2790</v>
      </c>
      <c r="BW92" s="112">
        <v>2878</v>
      </c>
      <c r="BX92" s="112">
        <v>2677</v>
      </c>
      <c r="BY92" s="112">
        <v>2512</v>
      </c>
      <c r="BZ92" s="112">
        <v>2365</v>
      </c>
      <c r="CA92" s="112">
        <v>2319</v>
      </c>
      <c r="CB92" s="112">
        <v>2214</v>
      </c>
      <c r="CC92" s="112">
        <v>2047</v>
      </c>
      <c r="CD92" s="112">
        <v>2094</v>
      </c>
      <c r="CE92" s="112">
        <v>2216</v>
      </c>
      <c r="CF92" s="112">
        <v>2168</v>
      </c>
      <c r="CG92" s="112">
        <v>2247</v>
      </c>
      <c r="CH92" s="112">
        <v>2507</v>
      </c>
      <c r="CI92" s="112">
        <v>1738</v>
      </c>
      <c r="CJ92" s="112">
        <v>1659</v>
      </c>
      <c r="CK92" s="112">
        <v>1539</v>
      </c>
      <c r="CL92" s="112">
        <v>1397</v>
      </c>
      <c r="CM92" s="112">
        <v>1220</v>
      </c>
      <c r="CN92" s="112">
        <v>1165</v>
      </c>
      <c r="CO92" s="112">
        <v>1166</v>
      </c>
      <c r="CP92" s="112">
        <v>1207</v>
      </c>
      <c r="CQ92" s="112">
        <v>1040</v>
      </c>
      <c r="CR92" s="112">
        <v>982</v>
      </c>
      <c r="CS92" s="112">
        <v>837</v>
      </c>
      <c r="CT92" s="112">
        <v>792</v>
      </c>
      <c r="CU92" s="112">
        <v>699</v>
      </c>
      <c r="CV92" s="112">
        <v>571</v>
      </c>
      <c r="CW92" s="112">
        <v>566</v>
      </c>
      <c r="CX92" s="112">
        <v>447</v>
      </c>
      <c r="CY92" s="112">
        <v>1408</v>
      </c>
      <c r="CZ92" s="113">
        <v>2412</v>
      </c>
      <c r="DA92" s="113">
        <v>2613</v>
      </c>
      <c r="DB92" s="113">
        <v>2503</v>
      </c>
      <c r="DC92" s="113">
        <v>2694</v>
      </c>
      <c r="DD92" s="113">
        <v>2790</v>
      </c>
      <c r="DE92" s="113">
        <v>2599</v>
      </c>
      <c r="DF92" s="113">
        <v>2877</v>
      </c>
      <c r="DG92" s="113">
        <v>2849</v>
      </c>
      <c r="DH92" s="113">
        <v>2785</v>
      </c>
      <c r="DI92" s="113">
        <v>2917</v>
      </c>
      <c r="DJ92" s="113">
        <v>2808</v>
      </c>
      <c r="DK92" s="113">
        <v>2767</v>
      </c>
      <c r="DL92" s="113">
        <v>2639</v>
      </c>
      <c r="DM92" s="113">
        <v>2659</v>
      </c>
      <c r="DN92" s="113">
        <v>2581</v>
      </c>
      <c r="DO92" s="113">
        <v>2500</v>
      </c>
      <c r="DP92" s="113">
        <v>2462</v>
      </c>
      <c r="DQ92" s="113">
        <v>2442</v>
      </c>
      <c r="DR92" s="113">
        <v>2954</v>
      </c>
      <c r="DS92" s="113">
        <v>5502</v>
      </c>
      <c r="DT92" s="113">
        <v>5916</v>
      </c>
      <c r="DU92" s="113">
        <v>5788</v>
      </c>
      <c r="DV92" s="113">
        <v>5266</v>
      </c>
      <c r="DW92" s="113">
        <v>4412</v>
      </c>
      <c r="DX92" s="113">
        <v>4356</v>
      </c>
      <c r="DY92" s="113">
        <v>3931</v>
      </c>
      <c r="DZ92" s="113">
        <v>4166</v>
      </c>
      <c r="EA92" s="113">
        <v>4105</v>
      </c>
      <c r="EB92" s="113">
        <v>4245</v>
      </c>
      <c r="EC92" s="113">
        <v>4096</v>
      </c>
      <c r="ED92" s="113">
        <v>3794</v>
      </c>
      <c r="EE92" s="113">
        <v>3494</v>
      </c>
      <c r="EF92" s="113">
        <v>3609</v>
      </c>
      <c r="EG92" s="113">
        <v>3366</v>
      </c>
      <c r="EH92" s="113">
        <v>3405</v>
      </c>
      <c r="EI92" s="113">
        <v>3147</v>
      </c>
      <c r="EJ92" s="113">
        <v>3142</v>
      </c>
      <c r="EK92" s="113">
        <v>3345</v>
      </c>
      <c r="EL92" s="113">
        <v>3097</v>
      </c>
      <c r="EM92" s="113">
        <v>2957</v>
      </c>
      <c r="EN92" s="113">
        <v>3013</v>
      </c>
      <c r="EO92" s="113">
        <v>2911</v>
      </c>
      <c r="EP92" s="113">
        <v>2565</v>
      </c>
      <c r="EQ92" s="113">
        <v>2450</v>
      </c>
      <c r="ER92" s="113">
        <v>2637</v>
      </c>
      <c r="ES92" s="113">
        <v>2635</v>
      </c>
      <c r="ET92" s="113">
        <v>2652</v>
      </c>
      <c r="EU92" s="113">
        <v>2717</v>
      </c>
      <c r="EV92" s="113">
        <v>2970</v>
      </c>
      <c r="EW92" s="113">
        <v>3072</v>
      </c>
      <c r="EX92" s="113">
        <v>2956</v>
      </c>
      <c r="EY92" s="113">
        <v>2950</v>
      </c>
      <c r="EZ92" s="113">
        <v>2933</v>
      </c>
      <c r="FA92" s="113">
        <v>3123</v>
      </c>
      <c r="FB92" s="113">
        <v>3146</v>
      </c>
      <c r="FC92" s="113">
        <v>3203</v>
      </c>
      <c r="FD92" s="113">
        <v>3135</v>
      </c>
      <c r="FE92" s="113">
        <v>3298</v>
      </c>
      <c r="FF92" s="113">
        <v>3104</v>
      </c>
      <c r="FG92" s="113">
        <v>2964</v>
      </c>
      <c r="FH92" s="113">
        <v>2884</v>
      </c>
      <c r="FI92" s="113">
        <v>2907</v>
      </c>
      <c r="FJ92" s="113">
        <v>2858</v>
      </c>
      <c r="FK92" s="113">
        <v>2646</v>
      </c>
      <c r="FL92" s="113">
        <v>2593</v>
      </c>
      <c r="FM92" s="113">
        <v>2443</v>
      </c>
      <c r="FN92" s="113">
        <v>2351</v>
      </c>
      <c r="FO92" s="113">
        <v>2265</v>
      </c>
      <c r="FP92" s="113">
        <v>2221</v>
      </c>
      <c r="FQ92" s="113">
        <v>2177</v>
      </c>
      <c r="FR92" s="113">
        <v>2357</v>
      </c>
      <c r="FS92" s="113">
        <v>2319</v>
      </c>
      <c r="FT92" s="113">
        <v>2439</v>
      </c>
      <c r="FU92" s="113">
        <v>2605</v>
      </c>
      <c r="FV92" s="113">
        <v>1872</v>
      </c>
      <c r="FW92" s="113">
        <v>1876</v>
      </c>
      <c r="FX92" s="113">
        <v>1812</v>
      </c>
      <c r="FY92" s="113">
        <v>1557</v>
      </c>
      <c r="FZ92" s="113">
        <v>1472</v>
      </c>
      <c r="GA92" s="113">
        <v>1437</v>
      </c>
      <c r="GB92" s="113">
        <v>1501</v>
      </c>
      <c r="GC92" s="113">
        <v>1493</v>
      </c>
      <c r="GD92" s="113">
        <v>1448</v>
      </c>
      <c r="GE92" s="113">
        <v>1362</v>
      </c>
      <c r="GF92" s="113">
        <v>1164</v>
      </c>
      <c r="GG92" s="113">
        <v>1137</v>
      </c>
      <c r="GH92" s="113">
        <v>987</v>
      </c>
      <c r="GI92" s="113">
        <v>933</v>
      </c>
      <c r="GJ92" s="113">
        <v>766</v>
      </c>
      <c r="GK92" s="113">
        <v>739</v>
      </c>
      <c r="GL92" s="114">
        <v>2714</v>
      </c>
    </row>
    <row r="93" spans="1:194" s="2" customFormat="1" x14ac:dyDescent="0.3">
      <c r="A93" s="115" t="s">
        <v>276</v>
      </c>
      <c r="B93" s="267" t="s">
        <v>579</v>
      </c>
      <c r="C93" s="48" t="str">
        <f t="shared" si="25"/>
        <v xml:space="preserve">England – CCGs - Norfolk and Waveney </v>
      </c>
      <c r="D93" s="69">
        <f t="shared" si="26"/>
        <v>406639</v>
      </c>
      <c r="E93" s="69">
        <f t="shared" si="26"/>
        <v>431328</v>
      </c>
      <c r="F93" s="70">
        <f t="shared" si="27"/>
        <v>1032661</v>
      </c>
      <c r="G93" s="70">
        <f t="shared" si="28"/>
        <v>506595</v>
      </c>
      <c r="H93" s="71">
        <f t="shared" si="29"/>
        <v>526066</v>
      </c>
      <c r="I93" s="71">
        <f t="shared" si="30"/>
        <v>406639</v>
      </c>
      <c r="J93" s="71">
        <f t="shared" si="31"/>
        <v>431328</v>
      </c>
      <c r="K93" s="68">
        <f t="shared" si="32"/>
        <v>99956</v>
      </c>
      <c r="L93" s="69">
        <f t="shared" si="33"/>
        <v>94738</v>
      </c>
      <c r="M93" s="112">
        <v>4581</v>
      </c>
      <c r="N93" s="112">
        <v>4822</v>
      </c>
      <c r="O93" s="112">
        <v>5157</v>
      </c>
      <c r="P93" s="112">
        <v>5516</v>
      </c>
      <c r="Q93" s="112">
        <v>5547</v>
      </c>
      <c r="R93" s="112">
        <v>5679</v>
      </c>
      <c r="S93" s="112">
        <v>5577</v>
      </c>
      <c r="T93" s="112">
        <v>5922</v>
      </c>
      <c r="U93" s="112">
        <v>5905</v>
      </c>
      <c r="V93" s="112">
        <v>6055</v>
      </c>
      <c r="W93" s="112">
        <v>5903</v>
      </c>
      <c r="X93" s="112">
        <v>5850</v>
      </c>
      <c r="Y93" s="112">
        <v>6099</v>
      </c>
      <c r="Z93" s="112">
        <v>5827</v>
      </c>
      <c r="AA93" s="112">
        <v>5555</v>
      </c>
      <c r="AB93" s="112">
        <v>5451</v>
      </c>
      <c r="AC93" s="112">
        <v>5291</v>
      </c>
      <c r="AD93" s="112">
        <v>5219</v>
      </c>
      <c r="AE93" s="112">
        <v>5203</v>
      </c>
      <c r="AF93" s="112">
        <v>5621</v>
      </c>
      <c r="AG93" s="112">
        <v>5831</v>
      </c>
      <c r="AH93" s="112">
        <v>5743</v>
      </c>
      <c r="AI93" s="112">
        <v>5916</v>
      </c>
      <c r="AJ93" s="112">
        <v>5799</v>
      </c>
      <c r="AK93" s="112">
        <v>5926</v>
      </c>
      <c r="AL93" s="112">
        <v>5877</v>
      </c>
      <c r="AM93" s="112">
        <v>6205</v>
      </c>
      <c r="AN93" s="112">
        <v>5902</v>
      </c>
      <c r="AO93" s="112">
        <v>5764</v>
      </c>
      <c r="AP93" s="112">
        <v>5832</v>
      </c>
      <c r="AQ93" s="112">
        <v>5920</v>
      </c>
      <c r="AR93" s="112">
        <v>5838</v>
      </c>
      <c r="AS93" s="112">
        <v>5935</v>
      </c>
      <c r="AT93" s="112">
        <v>5748</v>
      </c>
      <c r="AU93" s="112">
        <v>5729</v>
      </c>
      <c r="AV93" s="112">
        <v>5846</v>
      </c>
      <c r="AW93" s="112">
        <v>5707</v>
      </c>
      <c r="AX93" s="112">
        <v>5595</v>
      </c>
      <c r="AY93" s="112">
        <v>5585</v>
      </c>
      <c r="AZ93" s="112">
        <v>5719</v>
      </c>
      <c r="BA93" s="112">
        <v>5723</v>
      </c>
      <c r="BB93" s="112">
        <v>5539</v>
      </c>
      <c r="BC93" s="112">
        <v>5108</v>
      </c>
      <c r="BD93" s="112">
        <v>5001</v>
      </c>
      <c r="BE93" s="112">
        <v>5202</v>
      </c>
      <c r="BF93" s="112">
        <v>5470</v>
      </c>
      <c r="BG93" s="112">
        <v>5736</v>
      </c>
      <c r="BH93" s="112">
        <v>6133</v>
      </c>
      <c r="BI93" s="112">
        <v>6438</v>
      </c>
      <c r="BJ93" s="112">
        <v>6688</v>
      </c>
      <c r="BK93" s="112">
        <v>6730</v>
      </c>
      <c r="BL93" s="112">
        <v>7037</v>
      </c>
      <c r="BM93" s="112">
        <v>6861</v>
      </c>
      <c r="BN93" s="112">
        <v>7005</v>
      </c>
      <c r="BO93" s="112">
        <v>7222</v>
      </c>
      <c r="BP93" s="112">
        <v>7266</v>
      </c>
      <c r="BQ93" s="112">
        <v>7288</v>
      </c>
      <c r="BR93" s="112">
        <v>7147</v>
      </c>
      <c r="BS93" s="112">
        <v>6982</v>
      </c>
      <c r="BT93" s="112">
        <v>7013</v>
      </c>
      <c r="BU93" s="112">
        <v>6687</v>
      </c>
      <c r="BV93" s="112">
        <v>6535</v>
      </c>
      <c r="BW93" s="112">
        <v>6416</v>
      </c>
      <c r="BX93" s="112">
        <v>6329</v>
      </c>
      <c r="BY93" s="112">
        <v>6199</v>
      </c>
      <c r="BZ93" s="112">
        <v>5946</v>
      </c>
      <c r="CA93" s="112">
        <v>6284</v>
      </c>
      <c r="CB93" s="112">
        <v>6119</v>
      </c>
      <c r="CC93" s="112">
        <v>6063</v>
      </c>
      <c r="CD93" s="112">
        <v>6251</v>
      </c>
      <c r="CE93" s="112">
        <v>6394</v>
      </c>
      <c r="CF93" s="112">
        <v>6581</v>
      </c>
      <c r="CG93" s="112">
        <v>7149</v>
      </c>
      <c r="CH93" s="112">
        <v>7941</v>
      </c>
      <c r="CI93" s="112">
        <v>6052</v>
      </c>
      <c r="CJ93" s="112">
        <v>5738</v>
      </c>
      <c r="CK93" s="112">
        <v>5585</v>
      </c>
      <c r="CL93" s="112">
        <v>5056</v>
      </c>
      <c r="CM93" s="112">
        <v>4493</v>
      </c>
      <c r="CN93" s="112">
        <v>3655</v>
      </c>
      <c r="CO93" s="112">
        <v>3741</v>
      </c>
      <c r="CP93" s="112">
        <v>3594</v>
      </c>
      <c r="CQ93" s="112">
        <v>3473</v>
      </c>
      <c r="CR93" s="112">
        <v>3128</v>
      </c>
      <c r="CS93" s="112">
        <v>2693</v>
      </c>
      <c r="CT93" s="112">
        <v>2450</v>
      </c>
      <c r="CU93" s="112">
        <v>2087</v>
      </c>
      <c r="CV93" s="112">
        <v>1853</v>
      </c>
      <c r="CW93" s="112">
        <v>1646</v>
      </c>
      <c r="CX93" s="112">
        <v>1306</v>
      </c>
      <c r="CY93" s="112">
        <v>4365</v>
      </c>
      <c r="CZ93" s="113">
        <v>4282</v>
      </c>
      <c r="DA93" s="113">
        <v>4578</v>
      </c>
      <c r="DB93" s="113">
        <v>4802</v>
      </c>
      <c r="DC93" s="113">
        <v>5104</v>
      </c>
      <c r="DD93" s="113">
        <v>5326</v>
      </c>
      <c r="DE93" s="113">
        <v>5239</v>
      </c>
      <c r="DF93" s="113">
        <v>5487</v>
      </c>
      <c r="DG93" s="113">
        <v>5701</v>
      </c>
      <c r="DH93" s="113">
        <v>5840</v>
      </c>
      <c r="DI93" s="113">
        <v>5724</v>
      </c>
      <c r="DJ93" s="113">
        <v>5706</v>
      </c>
      <c r="DK93" s="113">
        <v>5630</v>
      </c>
      <c r="DL93" s="113">
        <v>5662</v>
      </c>
      <c r="DM93" s="113">
        <v>5457</v>
      </c>
      <c r="DN93" s="113">
        <v>5225</v>
      </c>
      <c r="DO93" s="113">
        <v>5016</v>
      </c>
      <c r="DP93" s="113">
        <v>5059</v>
      </c>
      <c r="DQ93" s="113">
        <v>4900</v>
      </c>
      <c r="DR93" s="113">
        <v>4973</v>
      </c>
      <c r="DS93" s="113">
        <v>5690</v>
      </c>
      <c r="DT93" s="113">
        <v>5556</v>
      </c>
      <c r="DU93" s="113">
        <v>5769</v>
      </c>
      <c r="DV93" s="113">
        <v>5520</v>
      </c>
      <c r="DW93" s="113">
        <v>5843</v>
      </c>
      <c r="DX93" s="113">
        <v>5869</v>
      </c>
      <c r="DY93" s="113">
        <v>5612</v>
      </c>
      <c r="DZ93" s="113">
        <v>5743</v>
      </c>
      <c r="EA93" s="113">
        <v>5387</v>
      </c>
      <c r="EB93" s="113">
        <v>5698</v>
      </c>
      <c r="EC93" s="113">
        <v>5844</v>
      </c>
      <c r="ED93" s="113">
        <v>5656</v>
      </c>
      <c r="EE93" s="113">
        <v>5905</v>
      </c>
      <c r="EF93" s="113">
        <v>5968</v>
      </c>
      <c r="EG93" s="113">
        <v>6026</v>
      </c>
      <c r="EH93" s="113">
        <v>6019</v>
      </c>
      <c r="EI93" s="113">
        <v>5844</v>
      </c>
      <c r="EJ93" s="113">
        <v>5729</v>
      </c>
      <c r="EK93" s="113">
        <v>5842</v>
      </c>
      <c r="EL93" s="113">
        <v>6052</v>
      </c>
      <c r="EM93" s="113">
        <v>5858</v>
      </c>
      <c r="EN93" s="113">
        <v>5673</v>
      </c>
      <c r="EO93" s="113">
        <v>5557</v>
      </c>
      <c r="EP93" s="113">
        <v>5244</v>
      </c>
      <c r="EQ93" s="113">
        <v>5231</v>
      </c>
      <c r="ER93" s="113">
        <v>5427</v>
      </c>
      <c r="ES93" s="113">
        <v>5658</v>
      </c>
      <c r="ET93" s="113">
        <v>6099</v>
      </c>
      <c r="EU93" s="113">
        <v>6241</v>
      </c>
      <c r="EV93" s="113">
        <v>6652</v>
      </c>
      <c r="EW93" s="113">
        <v>7025</v>
      </c>
      <c r="EX93" s="113">
        <v>6918</v>
      </c>
      <c r="EY93" s="113">
        <v>7139</v>
      </c>
      <c r="EZ93" s="113">
        <v>7332</v>
      </c>
      <c r="FA93" s="113">
        <v>7286</v>
      </c>
      <c r="FB93" s="113">
        <v>7543</v>
      </c>
      <c r="FC93" s="113">
        <v>7647</v>
      </c>
      <c r="FD93" s="113">
        <v>7600</v>
      </c>
      <c r="FE93" s="113">
        <v>7346</v>
      </c>
      <c r="FF93" s="113">
        <v>7391</v>
      </c>
      <c r="FG93" s="113">
        <v>7254</v>
      </c>
      <c r="FH93" s="113">
        <v>7008</v>
      </c>
      <c r="FI93" s="113">
        <v>6950</v>
      </c>
      <c r="FJ93" s="113">
        <v>6907</v>
      </c>
      <c r="FK93" s="113">
        <v>6823</v>
      </c>
      <c r="FL93" s="113">
        <v>6762</v>
      </c>
      <c r="FM93" s="113">
        <v>6541</v>
      </c>
      <c r="FN93" s="113">
        <v>6603</v>
      </c>
      <c r="FO93" s="113">
        <v>6787</v>
      </c>
      <c r="FP93" s="113">
        <v>6712</v>
      </c>
      <c r="FQ93" s="113">
        <v>6577</v>
      </c>
      <c r="FR93" s="113">
        <v>6831</v>
      </c>
      <c r="FS93" s="113">
        <v>6975</v>
      </c>
      <c r="FT93" s="113">
        <v>7701</v>
      </c>
      <c r="FU93" s="113">
        <v>8727</v>
      </c>
      <c r="FV93" s="113">
        <v>6395</v>
      </c>
      <c r="FW93" s="113">
        <v>6025</v>
      </c>
      <c r="FX93" s="113">
        <v>6000</v>
      </c>
      <c r="FY93" s="113">
        <v>5561</v>
      </c>
      <c r="FZ93" s="113">
        <v>4738</v>
      </c>
      <c r="GA93" s="113">
        <v>4280</v>
      </c>
      <c r="GB93" s="113">
        <v>4232</v>
      </c>
      <c r="GC93" s="113">
        <v>4065</v>
      </c>
      <c r="GD93" s="113">
        <v>3974</v>
      </c>
      <c r="GE93" s="113">
        <v>3731</v>
      </c>
      <c r="GF93" s="113">
        <v>3456</v>
      </c>
      <c r="GG93" s="113">
        <v>3125</v>
      </c>
      <c r="GH93" s="113">
        <v>2838</v>
      </c>
      <c r="GI93" s="113">
        <v>2602</v>
      </c>
      <c r="GJ93" s="113">
        <v>2402</v>
      </c>
      <c r="GK93" s="113">
        <v>2168</v>
      </c>
      <c r="GL93" s="114">
        <v>9166</v>
      </c>
    </row>
    <row r="94" spans="1:194" s="2" customFormat="1" x14ac:dyDescent="0.3">
      <c r="A94" s="115" t="s">
        <v>276</v>
      </c>
      <c r="B94" s="267" t="s">
        <v>519</v>
      </c>
      <c r="C94" s="48" t="str">
        <f t="shared" si="25"/>
        <v xml:space="preserve">England – CCGs - North Central London </v>
      </c>
      <c r="D94" s="69">
        <f t="shared" si="26"/>
        <v>593891</v>
      </c>
      <c r="E94" s="69">
        <f t="shared" si="26"/>
        <v>596826</v>
      </c>
      <c r="F94" s="70">
        <f t="shared" si="27"/>
        <v>1526582</v>
      </c>
      <c r="G94" s="70">
        <f t="shared" si="28"/>
        <v>766256</v>
      </c>
      <c r="H94" s="71">
        <f t="shared" si="29"/>
        <v>760326</v>
      </c>
      <c r="I94" s="71">
        <f t="shared" si="30"/>
        <v>593891</v>
      </c>
      <c r="J94" s="71">
        <f t="shared" si="31"/>
        <v>596826</v>
      </c>
      <c r="K94" s="68">
        <f t="shared" si="32"/>
        <v>172365</v>
      </c>
      <c r="L94" s="69">
        <f t="shared" si="33"/>
        <v>163500</v>
      </c>
      <c r="M94" s="112">
        <v>9302</v>
      </c>
      <c r="N94" s="112">
        <v>9275</v>
      </c>
      <c r="O94" s="112">
        <v>9788</v>
      </c>
      <c r="P94" s="112">
        <v>9863</v>
      </c>
      <c r="Q94" s="112">
        <v>9982</v>
      </c>
      <c r="R94" s="112">
        <v>9977</v>
      </c>
      <c r="S94" s="112">
        <v>9964</v>
      </c>
      <c r="T94" s="112">
        <v>10165</v>
      </c>
      <c r="U94" s="112">
        <v>10344</v>
      </c>
      <c r="V94" s="112">
        <v>9955</v>
      </c>
      <c r="W94" s="112">
        <v>9877</v>
      </c>
      <c r="X94" s="112">
        <v>9568</v>
      </c>
      <c r="Y94" s="112">
        <v>9717</v>
      </c>
      <c r="Z94" s="112">
        <v>9467</v>
      </c>
      <c r="AA94" s="112">
        <v>9212</v>
      </c>
      <c r="AB94" s="112">
        <v>8961</v>
      </c>
      <c r="AC94" s="112">
        <v>8544</v>
      </c>
      <c r="AD94" s="112">
        <v>8404</v>
      </c>
      <c r="AE94" s="112">
        <v>8454</v>
      </c>
      <c r="AF94" s="112">
        <v>8416</v>
      </c>
      <c r="AG94" s="112">
        <v>8864</v>
      </c>
      <c r="AH94" s="112">
        <v>9634</v>
      </c>
      <c r="AI94" s="112">
        <v>10563</v>
      </c>
      <c r="AJ94" s="112">
        <v>12124</v>
      </c>
      <c r="AK94" s="112">
        <v>13209</v>
      </c>
      <c r="AL94" s="112">
        <v>13493</v>
      </c>
      <c r="AM94" s="112">
        <v>14095</v>
      </c>
      <c r="AN94" s="112">
        <v>13944</v>
      </c>
      <c r="AO94" s="112">
        <v>14752</v>
      </c>
      <c r="AP94" s="112">
        <v>14677</v>
      </c>
      <c r="AQ94" s="112">
        <v>15016</v>
      </c>
      <c r="AR94" s="112">
        <v>14458</v>
      </c>
      <c r="AS94" s="112">
        <v>14778</v>
      </c>
      <c r="AT94" s="112">
        <v>14103</v>
      </c>
      <c r="AU94" s="112">
        <v>14032</v>
      </c>
      <c r="AV94" s="112">
        <v>13772</v>
      </c>
      <c r="AW94" s="112">
        <v>13280</v>
      </c>
      <c r="AX94" s="112">
        <v>13298</v>
      </c>
      <c r="AY94" s="112">
        <v>12836</v>
      </c>
      <c r="AZ94" s="112">
        <v>12984</v>
      </c>
      <c r="BA94" s="112">
        <v>12736</v>
      </c>
      <c r="BB94" s="112">
        <v>12178</v>
      </c>
      <c r="BC94" s="112">
        <v>11239</v>
      </c>
      <c r="BD94" s="112">
        <v>10688</v>
      </c>
      <c r="BE94" s="112">
        <v>10438</v>
      </c>
      <c r="BF94" s="112">
        <v>10077</v>
      </c>
      <c r="BG94" s="112">
        <v>10131</v>
      </c>
      <c r="BH94" s="112">
        <v>10094</v>
      </c>
      <c r="BI94" s="112">
        <v>9923</v>
      </c>
      <c r="BJ94" s="112">
        <v>10215</v>
      </c>
      <c r="BK94" s="112">
        <v>9678</v>
      </c>
      <c r="BL94" s="112">
        <v>9581</v>
      </c>
      <c r="BM94" s="112">
        <v>9641</v>
      </c>
      <c r="BN94" s="112">
        <v>9607</v>
      </c>
      <c r="BO94" s="112">
        <v>9457</v>
      </c>
      <c r="BP94" s="112">
        <v>8921</v>
      </c>
      <c r="BQ94" s="112">
        <v>8631</v>
      </c>
      <c r="BR94" s="112">
        <v>8407</v>
      </c>
      <c r="BS94" s="112">
        <v>7833</v>
      </c>
      <c r="BT94" s="112">
        <v>7445</v>
      </c>
      <c r="BU94" s="112">
        <v>7124</v>
      </c>
      <c r="BV94" s="112">
        <v>6808</v>
      </c>
      <c r="BW94" s="112">
        <v>6498</v>
      </c>
      <c r="BX94" s="112">
        <v>6207</v>
      </c>
      <c r="BY94" s="112">
        <v>5904</v>
      </c>
      <c r="BZ94" s="112">
        <v>5609</v>
      </c>
      <c r="CA94" s="112">
        <v>5116</v>
      </c>
      <c r="CB94" s="112">
        <v>5091</v>
      </c>
      <c r="CC94" s="112">
        <v>4753</v>
      </c>
      <c r="CD94" s="112">
        <v>4585</v>
      </c>
      <c r="CE94" s="112">
        <v>4596</v>
      </c>
      <c r="CF94" s="112">
        <v>4560</v>
      </c>
      <c r="CG94" s="112">
        <v>4580</v>
      </c>
      <c r="CH94" s="112">
        <v>4630</v>
      </c>
      <c r="CI94" s="112">
        <v>3720</v>
      </c>
      <c r="CJ94" s="112">
        <v>3579</v>
      </c>
      <c r="CK94" s="112">
        <v>3635</v>
      </c>
      <c r="CL94" s="112">
        <v>3103</v>
      </c>
      <c r="CM94" s="112">
        <v>2719</v>
      </c>
      <c r="CN94" s="112">
        <v>2379</v>
      </c>
      <c r="CO94" s="112">
        <v>2509</v>
      </c>
      <c r="CP94" s="112">
        <v>2384</v>
      </c>
      <c r="CQ94" s="112">
        <v>2196</v>
      </c>
      <c r="CR94" s="112">
        <v>2029</v>
      </c>
      <c r="CS94" s="112">
        <v>1812</v>
      </c>
      <c r="CT94" s="112">
        <v>1632</v>
      </c>
      <c r="CU94" s="112">
        <v>1519</v>
      </c>
      <c r="CV94" s="112">
        <v>1274</v>
      </c>
      <c r="CW94" s="112">
        <v>1079</v>
      </c>
      <c r="CX94" s="112">
        <v>973</v>
      </c>
      <c r="CY94" s="112">
        <v>3586</v>
      </c>
      <c r="CZ94" s="113">
        <v>8613</v>
      </c>
      <c r="DA94" s="113">
        <v>8970</v>
      </c>
      <c r="DB94" s="113">
        <v>9205</v>
      </c>
      <c r="DC94" s="113">
        <v>9409</v>
      </c>
      <c r="DD94" s="113">
        <v>9549</v>
      </c>
      <c r="DE94" s="113">
        <v>9407</v>
      </c>
      <c r="DF94" s="113">
        <v>9353</v>
      </c>
      <c r="DG94" s="113">
        <v>9554</v>
      </c>
      <c r="DH94" s="113">
        <v>9929</v>
      </c>
      <c r="DI94" s="113">
        <v>9656</v>
      </c>
      <c r="DJ94" s="113">
        <v>9357</v>
      </c>
      <c r="DK94" s="113">
        <v>9214</v>
      </c>
      <c r="DL94" s="113">
        <v>9208</v>
      </c>
      <c r="DM94" s="113">
        <v>8775</v>
      </c>
      <c r="DN94" s="113">
        <v>8625</v>
      </c>
      <c r="DO94" s="113">
        <v>8185</v>
      </c>
      <c r="DP94" s="113">
        <v>8299</v>
      </c>
      <c r="DQ94" s="113">
        <v>8192</v>
      </c>
      <c r="DR94" s="113">
        <v>7878</v>
      </c>
      <c r="DS94" s="113">
        <v>8016</v>
      </c>
      <c r="DT94" s="113">
        <v>8325</v>
      </c>
      <c r="DU94" s="113">
        <v>8984</v>
      </c>
      <c r="DV94" s="113">
        <v>10602</v>
      </c>
      <c r="DW94" s="113">
        <v>11972</v>
      </c>
      <c r="DX94" s="113">
        <v>12884</v>
      </c>
      <c r="DY94" s="113">
        <v>13211</v>
      </c>
      <c r="DZ94" s="113">
        <v>13660</v>
      </c>
      <c r="EA94" s="113">
        <v>13462</v>
      </c>
      <c r="EB94" s="113">
        <v>14069</v>
      </c>
      <c r="EC94" s="113">
        <v>14001</v>
      </c>
      <c r="ED94" s="113">
        <v>13638</v>
      </c>
      <c r="EE94" s="113">
        <v>13616</v>
      </c>
      <c r="EF94" s="113">
        <v>13575</v>
      </c>
      <c r="EG94" s="113">
        <v>12709</v>
      </c>
      <c r="EH94" s="113">
        <v>12666</v>
      </c>
      <c r="EI94" s="113">
        <v>12734</v>
      </c>
      <c r="EJ94" s="113">
        <v>12034</v>
      </c>
      <c r="EK94" s="113">
        <v>11719</v>
      </c>
      <c r="EL94" s="113">
        <v>11848</v>
      </c>
      <c r="EM94" s="113">
        <v>11713</v>
      </c>
      <c r="EN94" s="113">
        <v>11356</v>
      </c>
      <c r="EO94" s="113">
        <v>10998</v>
      </c>
      <c r="EP94" s="113">
        <v>10532</v>
      </c>
      <c r="EQ94" s="113">
        <v>10255</v>
      </c>
      <c r="ER94" s="113">
        <v>10345</v>
      </c>
      <c r="ES94" s="113">
        <v>9963</v>
      </c>
      <c r="ET94" s="113">
        <v>10006</v>
      </c>
      <c r="EU94" s="113">
        <v>9844</v>
      </c>
      <c r="EV94" s="113">
        <v>9846</v>
      </c>
      <c r="EW94" s="113">
        <v>10079</v>
      </c>
      <c r="EX94" s="113">
        <v>9885</v>
      </c>
      <c r="EY94" s="113">
        <v>10092</v>
      </c>
      <c r="EZ94" s="113">
        <v>9844</v>
      </c>
      <c r="FA94" s="113">
        <v>9323</v>
      </c>
      <c r="FB94" s="113">
        <v>9636</v>
      </c>
      <c r="FC94" s="113">
        <v>9429</v>
      </c>
      <c r="FD94" s="113">
        <v>9108</v>
      </c>
      <c r="FE94" s="113">
        <v>8744</v>
      </c>
      <c r="FF94" s="113">
        <v>8334</v>
      </c>
      <c r="FG94" s="113">
        <v>7970</v>
      </c>
      <c r="FH94" s="113">
        <v>7690</v>
      </c>
      <c r="FI94" s="113">
        <v>7144</v>
      </c>
      <c r="FJ94" s="113">
        <v>6897</v>
      </c>
      <c r="FK94" s="113">
        <v>6445</v>
      </c>
      <c r="FL94" s="113">
        <v>6325</v>
      </c>
      <c r="FM94" s="113">
        <v>5904</v>
      </c>
      <c r="FN94" s="113">
        <v>5813</v>
      </c>
      <c r="FO94" s="113">
        <v>5524</v>
      </c>
      <c r="FP94" s="113">
        <v>5523</v>
      </c>
      <c r="FQ94" s="113">
        <v>5216</v>
      </c>
      <c r="FR94" s="113">
        <v>5376</v>
      </c>
      <c r="FS94" s="113">
        <v>5283</v>
      </c>
      <c r="FT94" s="113">
        <v>5084</v>
      </c>
      <c r="FU94" s="113">
        <v>5299</v>
      </c>
      <c r="FV94" s="113">
        <v>4709</v>
      </c>
      <c r="FW94" s="113">
        <v>4360</v>
      </c>
      <c r="FX94" s="113">
        <v>4222</v>
      </c>
      <c r="FY94" s="113">
        <v>3889</v>
      </c>
      <c r="FZ94" s="113">
        <v>3504</v>
      </c>
      <c r="GA94" s="113">
        <v>3093</v>
      </c>
      <c r="GB94" s="113">
        <v>3160</v>
      </c>
      <c r="GC94" s="113">
        <v>3208</v>
      </c>
      <c r="GD94" s="113">
        <v>2930</v>
      </c>
      <c r="GE94" s="113">
        <v>2613</v>
      </c>
      <c r="GF94" s="113">
        <v>2561</v>
      </c>
      <c r="GG94" s="113">
        <v>2353</v>
      </c>
      <c r="GH94" s="113">
        <v>2050</v>
      </c>
      <c r="GI94" s="113">
        <v>1994</v>
      </c>
      <c r="GJ94" s="113">
        <v>1721</v>
      </c>
      <c r="GK94" s="113">
        <v>1554</v>
      </c>
      <c r="GL94" s="114">
        <v>6477</v>
      </c>
    </row>
    <row r="95" spans="1:194" s="2" customFormat="1" x14ac:dyDescent="0.3">
      <c r="A95" s="115" t="s">
        <v>276</v>
      </c>
      <c r="B95" s="267" t="s">
        <v>580</v>
      </c>
      <c r="C95" s="48" t="str">
        <f t="shared" si="25"/>
        <v xml:space="preserve">England – CCGs - North Cumbria </v>
      </c>
      <c r="D95" s="69">
        <f t="shared" si="26"/>
        <v>126576</v>
      </c>
      <c r="E95" s="69">
        <f t="shared" si="26"/>
        <v>133052</v>
      </c>
      <c r="F95" s="70">
        <f t="shared" si="27"/>
        <v>319669</v>
      </c>
      <c r="G95" s="70">
        <f t="shared" si="28"/>
        <v>157561</v>
      </c>
      <c r="H95" s="71">
        <f t="shared" si="29"/>
        <v>162108</v>
      </c>
      <c r="I95" s="71">
        <f t="shared" si="30"/>
        <v>126576</v>
      </c>
      <c r="J95" s="71">
        <f t="shared" si="31"/>
        <v>133052</v>
      </c>
      <c r="K95" s="68">
        <f t="shared" si="32"/>
        <v>30985</v>
      </c>
      <c r="L95" s="69">
        <f t="shared" si="33"/>
        <v>29056</v>
      </c>
      <c r="M95" s="112">
        <v>1424</v>
      </c>
      <c r="N95" s="112">
        <v>1469</v>
      </c>
      <c r="O95" s="112">
        <v>1524</v>
      </c>
      <c r="P95" s="112">
        <v>1634</v>
      </c>
      <c r="Q95" s="112">
        <v>1681</v>
      </c>
      <c r="R95" s="112">
        <v>1708</v>
      </c>
      <c r="S95" s="112">
        <v>1693</v>
      </c>
      <c r="T95" s="112">
        <v>1822</v>
      </c>
      <c r="U95" s="112">
        <v>1853</v>
      </c>
      <c r="V95" s="112">
        <v>1812</v>
      </c>
      <c r="W95" s="112">
        <v>1817</v>
      </c>
      <c r="X95" s="112">
        <v>1914</v>
      </c>
      <c r="Y95" s="112">
        <v>1872</v>
      </c>
      <c r="Z95" s="112">
        <v>1761</v>
      </c>
      <c r="AA95" s="112">
        <v>1849</v>
      </c>
      <c r="AB95" s="112">
        <v>1687</v>
      </c>
      <c r="AC95" s="112">
        <v>1751</v>
      </c>
      <c r="AD95" s="112">
        <v>1714</v>
      </c>
      <c r="AE95" s="112">
        <v>1507</v>
      </c>
      <c r="AF95" s="112">
        <v>1316</v>
      </c>
      <c r="AG95" s="112">
        <v>1377</v>
      </c>
      <c r="AH95" s="112">
        <v>1412</v>
      </c>
      <c r="AI95" s="112">
        <v>1542</v>
      </c>
      <c r="AJ95" s="112">
        <v>1665</v>
      </c>
      <c r="AK95" s="112">
        <v>1671</v>
      </c>
      <c r="AL95" s="112">
        <v>1702</v>
      </c>
      <c r="AM95" s="112">
        <v>1739</v>
      </c>
      <c r="AN95" s="112">
        <v>1833</v>
      </c>
      <c r="AO95" s="112">
        <v>1969</v>
      </c>
      <c r="AP95" s="112">
        <v>1791</v>
      </c>
      <c r="AQ95" s="112">
        <v>1636</v>
      </c>
      <c r="AR95" s="112">
        <v>1760</v>
      </c>
      <c r="AS95" s="112">
        <v>1695</v>
      </c>
      <c r="AT95" s="112">
        <v>1582</v>
      </c>
      <c r="AU95" s="112">
        <v>1703</v>
      </c>
      <c r="AV95" s="112">
        <v>1679</v>
      </c>
      <c r="AW95" s="112">
        <v>1624</v>
      </c>
      <c r="AX95" s="112">
        <v>1714</v>
      </c>
      <c r="AY95" s="112">
        <v>1746</v>
      </c>
      <c r="AZ95" s="112">
        <v>1691</v>
      </c>
      <c r="BA95" s="112">
        <v>1771</v>
      </c>
      <c r="BB95" s="112">
        <v>1688</v>
      </c>
      <c r="BC95" s="112">
        <v>1641</v>
      </c>
      <c r="BD95" s="112">
        <v>1518</v>
      </c>
      <c r="BE95" s="112">
        <v>1582</v>
      </c>
      <c r="BF95" s="112">
        <v>1735</v>
      </c>
      <c r="BG95" s="112">
        <v>1765</v>
      </c>
      <c r="BH95" s="112">
        <v>1994</v>
      </c>
      <c r="BI95" s="112">
        <v>2119</v>
      </c>
      <c r="BJ95" s="112">
        <v>2291</v>
      </c>
      <c r="BK95" s="112">
        <v>2218</v>
      </c>
      <c r="BL95" s="112">
        <v>2429</v>
      </c>
      <c r="BM95" s="112">
        <v>2379</v>
      </c>
      <c r="BN95" s="112">
        <v>2493</v>
      </c>
      <c r="BO95" s="112">
        <v>2444</v>
      </c>
      <c r="BP95" s="112">
        <v>2609</v>
      </c>
      <c r="BQ95" s="112">
        <v>2487</v>
      </c>
      <c r="BR95" s="112">
        <v>2567</v>
      </c>
      <c r="BS95" s="112">
        <v>2480</v>
      </c>
      <c r="BT95" s="112">
        <v>2400</v>
      </c>
      <c r="BU95" s="112">
        <v>2463</v>
      </c>
      <c r="BV95" s="112">
        <v>2392</v>
      </c>
      <c r="BW95" s="112">
        <v>2348</v>
      </c>
      <c r="BX95" s="112">
        <v>2223</v>
      </c>
      <c r="BY95" s="112">
        <v>2081</v>
      </c>
      <c r="BZ95" s="112">
        <v>2047</v>
      </c>
      <c r="CA95" s="112">
        <v>2111</v>
      </c>
      <c r="CB95" s="112">
        <v>2005</v>
      </c>
      <c r="CC95" s="112">
        <v>2009</v>
      </c>
      <c r="CD95" s="112">
        <v>2087</v>
      </c>
      <c r="CE95" s="112">
        <v>2011</v>
      </c>
      <c r="CF95" s="112">
        <v>2173</v>
      </c>
      <c r="CG95" s="112">
        <v>2135</v>
      </c>
      <c r="CH95" s="112">
        <v>2330</v>
      </c>
      <c r="CI95" s="112">
        <v>1689</v>
      </c>
      <c r="CJ95" s="112">
        <v>1549</v>
      </c>
      <c r="CK95" s="112">
        <v>1614</v>
      </c>
      <c r="CL95" s="112">
        <v>1460</v>
      </c>
      <c r="CM95" s="112">
        <v>1304</v>
      </c>
      <c r="CN95" s="112">
        <v>1172</v>
      </c>
      <c r="CO95" s="112">
        <v>1143</v>
      </c>
      <c r="CP95" s="112">
        <v>1037</v>
      </c>
      <c r="CQ95" s="112">
        <v>987</v>
      </c>
      <c r="CR95" s="112">
        <v>893</v>
      </c>
      <c r="CS95" s="112">
        <v>796</v>
      </c>
      <c r="CT95" s="112">
        <v>610</v>
      </c>
      <c r="CU95" s="112">
        <v>534</v>
      </c>
      <c r="CV95" s="112">
        <v>525</v>
      </c>
      <c r="CW95" s="112">
        <v>491</v>
      </c>
      <c r="CX95" s="112">
        <v>329</v>
      </c>
      <c r="CY95" s="112">
        <v>1064</v>
      </c>
      <c r="CZ95" s="113">
        <v>1320</v>
      </c>
      <c r="DA95" s="113">
        <v>1381</v>
      </c>
      <c r="DB95" s="113">
        <v>1434</v>
      </c>
      <c r="DC95" s="113">
        <v>1543</v>
      </c>
      <c r="DD95" s="113">
        <v>1629</v>
      </c>
      <c r="DE95" s="113">
        <v>1600</v>
      </c>
      <c r="DF95" s="113">
        <v>1749</v>
      </c>
      <c r="DG95" s="113">
        <v>1622</v>
      </c>
      <c r="DH95" s="113">
        <v>1763</v>
      </c>
      <c r="DI95" s="113">
        <v>1804</v>
      </c>
      <c r="DJ95" s="113">
        <v>1755</v>
      </c>
      <c r="DK95" s="113">
        <v>1624</v>
      </c>
      <c r="DL95" s="113">
        <v>1725</v>
      </c>
      <c r="DM95" s="113">
        <v>1665</v>
      </c>
      <c r="DN95" s="113">
        <v>1679</v>
      </c>
      <c r="DO95" s="113">
        <v>1599</v>
      </c>
      <c r="DP95" s="113">
        <v>1625</v>
      </c>
      <c r="DQ95" s="113">
        <v>1539</v>
      </c>
      <c r="DR95" s="113">
        <v>1538</v>
      </c>
      <c r="DS95" s="113">
        <v>1328</v>
      </c>
      <c r="DT95" s="113">
        <v>1288</v>
      </c>
      <c r="DU95" s="113">
        <v>1481</v>
      </c>
      <c r="DV95" s="113">
        <v>1460</v>
      </c>
      <c r="DW95" s="113">
        <v>1646</v>
      </c>
      <c r="DX95" s="113">
        <v>1579</v>
      </c>
      <c r="DY95" s="113">
        <v>1486</v>
      </c>
      <c r="DZ95" s="113">
        <v>1663</v>
      </c>
      <c r="EA95" s="113">
        <v>1639</v>
      </c>
      <c r="EB95" s="113">
        <v>1832</v>
      </c>
      <c r="EC95" s="113">
        <v>1854</v>
      </c>
      <c r="ED95" s="113">
        <v>1761</v>
      </c>
      <c r="EE95" s="113">
        <v>1651</v>
      </c>
      <c r="EF95" s="113">
        <v>1732</v>
      </c>
      <c r="EG95" s="113">
        <v>1641</v>
      </c>
      <c r="EH95" s="113">
        <v>1745</v>
      </c>
      <c r="EI95" s="113">
        <v>1772</v>
      </c>
      <c r="EJ95" s="113">
        <v>1726</v>
      </c>
      <c r="EK95" s="113">
        <v>1898</v>
      </c>
      <c r="EL95" s="113">
        <v>1777</v>
      </c>
      <c r="EM95" s="113">
        <v>1889</v>
      </c>
      <c r="EN95" s="113">
        <v>1909</v>
      </c>
      <c r="EO95" s="113">
        <v>1710</v>
      </c>
      <c r="EP95" s="113">
        <v>1605</v>
      </c>
      <c r="EQ95" s="113">
        <v>1593</v>
      </c>
      <c r="ER95" s="113">
        <v>1786</v>
      </c>
      <c r="ES95" s="113">
        <v>1779</v>
      </c>
      <c r="ET95" s="113">
        <v>2001</v>
      </c>
      <c r="EU95" s="113">
        <v>2096</v>
      </c>
      <c r="EV95" s="113">
        <v>2176</v>
      </c>
      <c r="EW95" s="113">
        <v>2463</v>
      </c>
      <c r="EX95" s="113">
        <v>2406</v>
      </c>
      <c r="EY95" s="113">
        <v>2543</v>
      </c>
      <c r="EZ95" s="113">
        <v>2492</v>
      </c>
      <c r="FA95" s="113">
        <v>2569</v>
      </c>
      <c r="FB95" s="113">
        <v>2608</v>
      </c>
      <c r="FC95" s="113">
        <v>2527</v>
      </c>
      <c r="FD95" s="113">
        <v>2669</v>
      </c>
      <c r="FE95" s="113">
        <v>2568</v>
      </c>
      <c r="FF95" s="113">
        <v>2573</v>
      </c>
      <c r="FG95" s="113">
        <v>2481</v>
      </c>
      <c r="FH95" s="113">
        <v>2334</v>
      </c>
      <c r="FI95" s="113">
        <v>2452</v>
      </c>
      <c r="FJ95" s="113">
        <v>2421</v>
      </c>
      <c r="FK95" s="113">
        <v>2222</v>
      </c>
      <c r="FL95" s="113">
        <v>2249</v>
      </c>
      <c r="FM95" s="113">
        <v>2046</v>
      </c>
      <c r="FN95" s="113">
        <v>2010</v>
      </c>
      <c r="FO95" s="113">
        <v>2160</v>
      </c>
      <c r="FP95" s="113">
        <v>1994</v>
      </c>
      <c r="FQ95" s="113">
        <v>2177</v>
      </c>
      <c r="FR95" s="113">
        <v>2109</v>
      </c>
      <c r="FS95" s="113">
        <v>2105</v>
      </c>
      <c r="FT95" s="113">
        <v>2283</v>
      </c>
      <c r="FU95" s="113">
        <v>2269</v>
      </c>
      <c r="FV95" s="113">
        <v>1692</v>
      </c>
      <c r="FW95" s="113">
        <v>1643</v>
      </c>
      <c r="FX95" s="113">
        <v>1711</v>
      </c>
      <c r="FY95" s="113">
        <v>1496</v>
      </c>
      <c r="FZ95" s="113">
        <v>1427</v>
      </c>
      <c r="GA95" s="113">
        <v>1239</v>
      </c>
      <c r="GB95" s="113">
        <v>1237</v>
      </c>
      <c r="GC95" s="113">
        <v>1212</v>
      </c>
      <c r="GD95" s="113">
        <v>1256</v>
      </c>
      <c r="GE95" s="113">
        <v>1125</v>
      </c>
      <c r="GF95" s="113">
        <v>958</v>
      </c>
      <c r="GG95" s="113">
        <v>919</v>
      </c>
      <c r="GH95" s="113">
        <v>759</v>
      </c>
      <c r="GI95" s="113">
        <v>729</v>
      </c>
      <c r="GJ95" s="113">
        <v>695</v>
      </c>
      <c r="GK95" s="113">
        <v>600</v>
      </c>
      <c r="GL95" s="114">
        <v>2583</v>
      </c>
    </row>
    <row r="96" spans="1:194" s="2" customFormat="1" x14ac:dyDescent="0.3">
      <c r="A96" s="115" t="s">
        <v>276</v>
      </c>
      <c r="B96" s="267" t="s">
        <v>581</v>
      </c>
      <c r="C96" s="48" t="str">
        <f t="shared" si="25"/>
        <v xml:space="preserve">England – CCGs - North East Essex </v>
      </c>
      <c r="D96" s="69">
        <f t="shared" si="26"/>
        <v>134387</v>
      </c>
      <c r="E96" s="69">
        <f t="shared" si="26"/>
        <v>142156</v>
      </c>
      <c r="F96" s="70">
        <f t="shared" si="27"/>
        <v>344553</v>
      </c>
      <c r="G96" s="70">
        <f t="shared" si="28"/>
        <v>169275</v>
      </c>
      <c r="H96" s="71">
        <f t="shared" si="29"/>
        <v>175278</v>
      </c>
      <c r="I96" s="71">
        <f t="shared" si="30"/>
        <v>134387</v>
      </c>
      <c r="J96" s="71">
        <f t="shared" si="31"/>
        <v>142156</v>
      </c>
      <c r="K96" s="68">
        <f t="shared" si="32"/>
        <v>34888</v>
      </c>
      <c r="L96" s="69">
        <f t="shared" si="33"/>
        <v>33122</v>
      </c>
      <c r="M96" s="112">
        <v>1726</v>
      </c>
      <c r="N96" s="112">
        <v>1730</v>
      </c>
      <c r="O96" s="112">
        <v>1937</v>
      </c>
      <c r="P96" s="112">
        <v>1907</v>
      </c>
      <c r="Q96" s="112">
        <v>1884</v>
      </c>
      <c r="R96" s="112">
        <v>2063</v>
      </c>
      <c r="S96" s="112">
        <v>2075</v>
      </c>
      <c r="T96" s="112">
        <v>2045</v>
      </c>
      <c r="U96" s="112">
        <v>2098</v>
      </c>
      <c r="V96" s="112">
        <v>2135</v>
      </c>
      <c r="W96" s="112">
        <v>2102</v>
      </c>
      <c r="X96" s="112">
        <v>1998</v>
      </c>
      <c r="Y96" s="112">
        <v>2001</v>
      </c>
      <c r="Z96" s="112">
        <v>1869</v>
      </c>
      <c r="AA96" s="112">
        <v>1913</v>
      </c>
      <c r="AB96" s="112">
        <v>1840</v>
      </c>
      <c r="AC96" s="112">
        <v>1842</v>
      </c>
      <c r="AD96" s="112">
        <v>1723</v>
      </c>
      <c r="AE96" s="112">
        <v>1845</v>
      </c>
      <c r="AF96" s="112">
        <v>2394</v>
      </c>
      <c r="AG96" s="112">
        <v>2542</v>
      </c>
      <c r="AH96" s="112">
        <v>2552</v>
      </c>
      <c r="AI96" s="112">
        <v>2571</v>
      </c>
      <c r="AJ96" s="112">
        <v>2334</v>
      </c>
      <c r="AK96" s="112">
        <v>2286</v>
      </c>
      <c r="AL96" s="112">
        <v>2046</v>
      </c>
      <c r="AM96" s="112">
        <v>2199</v>
      </c>
      <c r="AN96" s="112">
        <v>2237</v>
      </c>
      <c r="AO96" s="112">
        <v>2314</v>
      </c>
      <c r="AP96" s="112">
        <v>2479</v>
      </c>
      <c r="AQ96" s="112">
        <v>2180</v>
      </c>
      <c r="AR96" s="112">
        <v>2118</v>
      </c>
      <c r="AS96" s="112">
        <v>2085</v>
      </c>
      <c r="AT96" s="112">
        <v>1920</v>
      </c>
      <c r="AU96" s="112">
        <v>1826</v>
      </c>
      <c r="AV96" s="112">
        <v>1899</v>
      </c>
      <c r="AW96" s="112">
        <v>1844</v>
      </c>
      <c r="AX96" s="112">
        <v>1929</v>
      </c>
      <c r="AY96" s="112">
        <v>1851</v>
      </c>
      <c r="AZ96" s="112">
        <v>1894</v>
      </c>
      <c r="BA96" s="112">
        <v>1927</v>
      </c>
      <c r="BB96" s="112">
        <v>1842</v>
      </c>
      <c r="BC96" s="112">
        <v>1771</v>
      </c>
      <c r="BD96" s="112">
        <v>1854</v>
      </c>
      <c r="BE96" s="112">
        <v>1789</v>
      </c>
      <c r="BF96" s="112">
        <v>1897</v>
      </c>
      <c r="BG96" s="112">
        <v>1883</v>
      </c>
      <c r="BH96" s="112">
        <v>2011</v>
      </c>
      <c r="BI96" s="112">
        <v>2184</v>
      </c>
      <c r="BJ96" s="112">
        <v>2163</v>
      </c>
      <c r="BK96" s="112">
        <v>2109</v>
      </c>
      <c r="BL96" s="112">
        <v>2286</v>
      </c>
      <c r="BM96" s="112">
        <v>2286</v>
      </c>
      <c r="BN96" s="112">
        <v>2285</v>
      </c>
      <c r="BO96" s="112">
        <v>2287</v>
      </c>
      <c r="BP96" s="112">
        <v>2231</v>
      </c>
      <c r="BQ96" s="112">
        <v>2237</v>
      </c>
      <c r="BR96" s="112">
        <v>2132</v>
      </c>
      <c r="BS96" s="112">
        <v>2247</v>
      </c>
      <c r="BT96" s="112">
        <v>2229</v>
      </c>
      <c r="BU96" s="112">
        <v>2019</v>
      </c>
      <c r="BV96" s="112">
        <v>2018</v>
      </c>
      <c r="BW96" s="112">
        <v>1999</v>
      </c>
      <c r="BX96" s="112">
        <v>1905</v>
      </c>
      <c r="BY96" s="112">
        <v>1842</v>
      </c>
      <c r="BZ96" s="112">
        <v>1802</v>
      </c>
      <c r="CA96" s="112">
        <v>1784</v>
      </c>
      <c r="CB96" s="112">
        <v>1942</v>
      </c>
      <c r="CC96" s="112">
        <v>1866</v>
      </c>
      <c r="CD96" s="112">
        <v>1798</v>
      </c>
      <c r="CE96" s="112">
        <v>1837</v>
      </c>
      <c r="CF96" s="112">
        <v>2004</v>
      </c>
      <c r="CG96" s="112">
        <v>2132</v>
      </c>
      <c r="CH96" s="112">
        <v>2436</v>
      </c>
      <c r="CI96" s="112">
        <v>1771</v>
      </c>
      <c r="CJ96" s="112">
        <v>1701</v>
      </c>
      <c r="CK96" s="112">
        <v>1693</v>
      </c>
      <c r="CL96" s="112">
        <v>1543</v>
      </c>
      <c r="CM96" s="112">
        <v>1288</v>
      </c>
      <c r="CN96" s="112">
        <v>1069</v>
      </c>
      <c r="CO96" s="112">
        <v>1152</v>
      </c>
      <c r="CP96" s="112">
        <v>1097</v>
      </c>
      <c r="CQ96" s="112">
        <v>1024</v>
      </c>
      <c r="CR96" s="112">
        <v>921</v>
      </c>
      <c r="CS96" s="112">
        <v>778</v>
      </c>
      <c r="CT96" s="112">
        <v>754</v>
      </c>
      <c r="CU96" s="112">
        <v>599</v>
      </c>
      <c r="CV96" s="112">
        <v>561</v>
      </c>
      <c r="CW96" s="112">
        <v>457</v>
      </c>
      <c r="CX96" s="112">
        <v>361</v>
      </c>
      <c r="CY96" s="112">
        <v>1239</v>
      </c>
      <c r="CZ96" s="113">
        <v>1601</v>
      </c>
      <c r="DA96" s="113">
        <v>1646</v>
      </c>
      <c r="DB96" s="113">
        <v>1797</v>
      </c>
      <c r="DC96" s="113">
        <v>1847</v>
      </c>
      <c r="DD96" s="113">
        <v>1894</v>
      </c>
      <c r="DE96" s="113">
        <v>1878</v>
      </c>
      <c r="DF96" s="113">
        <v>1982</v>
      </c>
      <c r="DG96" s="113">
        <v>1999</v>
      </c>
      <c r="DH96" s="113">
        <v>2116</v>
      </c>
      <c r="DI96" s="113">
        <v>1881</v>
      </c>
      <c r="DJ96" s="113">
        <v>1921</v>
      </c>
      <c r="DK96" s="113">
        <v>1931</v>
      </c>
      <c r="DL96" s="113">
        <v>1936</v>
      </c>
      <c r="DM96" s="113">
        <v>1838</v>
      </c>
      <c r="DN96" s="113">
        <v>1770</v>
      </c>
      <c r="DO96" s="113">
        <v>1732</v>
      </c>
      <c r="DP96" s="113">
        <v>1714</v>
      </c>
      <c r="DQ96" s="113">
        <v>1639</v>
      </c>
      <c r="DR96" s="113">
        <v>1688</v>
      </c>
      <c r="DS96" s="113">
        <v>2088</v>
      </c>
      <c r="DT96" s="113">
        <v>2197</v>
      </c>
      <c r="DU96" s="113">
        <v>2319</v>
      </c>
      <c r="DV96" s="113">
        <v>2080</v>
      </c>
      <c r="DW96" s="113">
        <v>2032</v>
      </c>
      <c r="DX96" s="113">
        <v>1934</v>
      </c>
      <c r="DY96" s="113">
        <v>1821</v>
      </c>
      <c r="DZ96" s="113">
        <v>2152</v>
      </c>
      <c r="EA96" s="113">
        <v>2146</v>
      </c>
      <c r="EB96" s="113">
        <v>2270</v>
      </c>
      <c r="EC96" s="113">
        <v>2304</v>
      </c>
      <c r="ED96" s="113">
        <v>2283</v>
      </c>
      <c r="EE96" s="113">
        <v>2203</v>
      </c>
      <c r="EF96" s="113">
        <v>2165</v>
      </c>
      <c r="EG96" s="113">
        <v>1981</v>
      </c>
      <c r="EH96" s="113">
        <v>2045</v>
      </c>
      <c r="EI96" s="113">
        <v>1993</v>
      </c>
      <c r="EJ96" s="113">
        <v>1896</v>
      </c>
      <c r="EK96" s="113">
        <v>2032</v>
      </c>
      <c r="EL96" s="113">
        <v>1949</v>
      </c>
      <c r="EM96" s="113">
        <v>2051</v>
      </c>
      <c r="EN96" s="113">
        <v>1992</v>
      </c>
      <c r="EO96" s="113">
        <v>1933</v>
      </c>
      <c r="EP96" s="113">
        <v>1884</v>
      </c>
      <c r="EQ96" s="113">
        <v>1812</v>
      </c>
      <c r="ER96" s="113">
        <v>1887</v>
      </c>
      <c r="ES96" s="113">
        <v>2012</v>
      </c>
      <c r="ET96" s="113">
        <v>1989</v>
      </c>
      <c r="EU96" s="113">
        <v>2078</v>
      </c>
      <c r="EV96" s="113">
        <v>2147</v>
      </c>
      <c r="EW96" s="113">
        <v>2284</v>
      </c>
      <c r="EX96" s="113">
        <v>2209</v>
      </c>
      <c r="EY96" s="113">
        <v>2353</v>
      </c>
      <c r="EZ96" s="113">
        <v>2368</v>
      </c>
      <c r="FA96" s="113">
        <v>2355</v>
      </c>
      <c r="FB96" s="113">
        <v>2484</v>
      </c>
      <c r="FC96" s="113">
        <v>2370</v>
      </c>
      <c r="FD96" s="113">
        <v>2429</v>
      </c>
      <c r="FE96" s="113">
        <v>2345</v>
      </c>
      <c r="FF96" s="113">
        <v>2362</v>
      </c>
      <c r="FG96" s="113">
        <v>2168</v>
      </c>
      <c r="FH96" s="113">
        <v>2217</v>
      </c>
      <c r="FI96" s="113">
        <v>2131</v>
      </c>
      <c r="FJ96" s="113">
        <v>2186</v>
      </c>
      <c r="FK96" s="113">
        <v>2036</v>
      </c>
      <c r="FL96" s="113">
        <v>1998</v>
      </c>
      <c r="FM96" s="113">
        <v>1983</v>
      </c>
      <c r="FN96" s="113">
        <v>2070</v>
      </c>
      <c r="FO96" s="113">
        <v>2103</v>
      </c>
      <c r="FP96" s="113">
        <v>1996</v>
      </c>
      <c r="FQ96" s="113">
        <v>2040</v>
      </c>
      <c r="FR96" s="113">
        <v>2221</v>
      </c>
      <c r="FS96" s="113">
        <v>2359</v>
      </c>
      <c r="FT96" s="113">
        <v>2510</v>
      </c>
      <c r="FU96" s="113">
        <v>2778</v>
      </c>
      <c r="FV96" s="113">
        <v>2006</v>
      </c>
      <c r="FW96" s="113">
        <v>1882</v>
      </c>
      <c r="FX96" s="113">
        <v>1948</v>
      </c>
      <c r="FY96" s="113">
        <v>1685</v>
      </c>
      <c r="FZ96" s="113">
        <v>1500</v>
      </c>
      <c r="GA96" s="113">
        <v>1286</v>
      </c>
      <c r="GB96" s="113">
        <v>1327</v>
      </c>
      <c r="GC96" s="113">
        <v>1291</v>
      </c>
      <c r="GD96" s="113">
        <v>1157</v>
      </c>
      <c r="GE96" s="113">
        <v>1071</v>
      </c>
      <c r="GF96" s="113">
        <v>977</v>
      </c>
      <c r="GG96" s="113">
        <v>956</v>
      </c>
      <c r="GH96" s="113">
        <v>846</v>
      </c>
      <c r="GI96" s="113">
        <v>773</v>
      </c>
      <c r="GJ96" s="113">
        <v>662</v>
      </c>
      <c r="GK96" s="113">
        <v>603</v>
      </c>
      <c r="GL96" s="114">
        <v>2468</v>
      </c>
    </row>
    <row r="97" spans="1:194" s="2" customFormat="1" x14ac:dyDescent="0.3">
      <c r="A97" s="115" t="s">
        <v>276</v>
      </c>
      <c r="B97" s="267" t="s">
        <v>582</v>
      </c>
      <c r="C97" s="48" t="str">
        <f t="shared" si="25"/>
        <v xml:space="preserve">England – CCGs - North East Lincolnshire </v>
      </c>
      <c r="D97" s="69">
        <f t="shared" si="26"/>
        <v>60580</v>
      </c>
      <c r="E97" s="69">
        <f t="shared" si="26"/>
        <v>64324</v>
      </c>
      <c r="F97" s="70">
        <f t="shared" si="27"/>
        <v>159364</v>
      </c>
      <c r="G97" s="70">
        <f t="shared" si="28"/>
        <v>78063</v>
      </c>
      <c r="H97" s="71">
        <f t="shared" si="29"/>
        <v>81301</v>
      </c>
      <c r="I97" s="71">
        <f t="shared" si="30"/>
        <v>60580</v>
      </c>
      <c r="J97" s="71">
        <f t="shared" si="31"/>
        <v>64324</v>
      </c>
      <c r="K97" s="68">
        <f t="shared" si="32"/>
        <v>17483</v>
      </c>
      <c r="L97" s="69">
        <f t="shared" si="33"/>
        <v>16977</v>
      </c>
      <c r="M97" s="112">
        <v>873</v>
      </c>
      <c r="N97" s="112">
        <v>807</v>
      </c>
      <c r="O97" s="112">
        <v>916</v>
      </c>
      <c r="P97" s="112">
        <v>981</v>
      </c>
      <c r="Q97" s="112">
        <v>977</v>
      </c>
      <c r="R97" s="112">
        <v>1009</v>
      </c>
      <c r="S97" s="112">
        <v>970</v>
      </c>
      <c r="T97" s="112">
        <v>1006</v>
      </c>
      <c r="U97" s="112">
        <v>1009</v>
      </c>
      <c r="V97" s="112">
        <v>1069</v>
      </c>
      <c r="W97" s="112">
        <v>1043</v>
      </c>
      <c r="X97" s="112">
        <v>1016</v>
      </c>
      <c r="Y97" s="112">
        <v>1029</v>
      </c>
      <c r="Z97" s="112">
        <v>1040</v>
      </c>
      <c r="AA97" s="112">
        <v>1059</v>
      </c>
      <c r="AB97" s="112">
        <v>967</v>
      </c>
      <c r="AC97" s="112">
        <v>886</v>
      </c>
      <c r="AD97" s="112">
        <v>826</v>
      </c>
      <c r="AE97" s="112">
        <v>866</v>
      </c>
      <c r="AF97" s="112">
        <v>690</v>
      </c>
      <c r="AG97" s="112">
        <v>738</v>
      </c>
      <c r="AH97" s="112">
        <v>813</v>
      </c>
      <c r="AI97" s="112">
        <v>785</v>
      </c>
      <c r="AJ97" s="112">
        <v>851</v>
      </c>
      <c r="AK97" s="112">
        <v>931</v>
      </c>
      <c r="AL97" s="112">
        <v>867</v>
      </c>
      <c r="AM97" s="112">
        <v>941</v>
      </c>
      <c r="AN97" s="112">
        <v>967</v>
      </c>
      <c r="AO97" s="112">
        <v>1056</v>
      </c>
      <c r="AP97" s="112">
        <v>1065</v>
      </c>
      <c r="AQ97" s="112">
        <v>991</v>
      </c>
      <c r="AR97" s="112">
        <v>1070</v>
      </c>
      <c r="AS97" s="112">
        <v>1121</v>
      </c>
      <c r="AT97" s="112">
        <v>1000</v>
      </c>
      <c r="AU97" s="112">
        <v>1049</v>
      </c>
      <c r="AV97" s="112">
        <v>928</v>
      </c>
      <c r="AW97" s="112">
        <v>827</v>
      </c>
      <c r="AX97" s="112">
        <v>863</v>
      </c>
      <c r="AY97" s="112">
        <v>907</v>
      </c>
      <c r="AZ97" s="112">
        <v>914</v>
      </c>
      <c r="BA97" s="112">
        <v>854</v>
      </c>
      <c r="BB97" s="112">
        <v>901</v>
      </c>
      <c r="BC97" s="112">
        <v>792</v>
      </c>
      <c r="BD97" s="112">
        <v>746</v>
      </c>
      <c r="BE97" s="112">
        <v>865</v>
      </c>
      <c r="BF97" s="112">
        <v>892</v>
      </c>
      <c r="BG97" s="112">
        <v>896</v>
      </c>
      <c r="BH97" s="112">
        <v>993</v>
      </c>
      <c r="BI97" s="112">
        <v>1041</v>
      </c>
      <c r="BJ97" s="112">
        <v>1106</v>
      </c>
      <c r="BK97" s="112">
        <v>1053</v>
      </c>
      <c r="BL97" s="112">
        <v>1052</v>
      </c>
      <c r="BM97" s="112">
        <v>1038</v>
      </c>
      <c r="BN97" s="112">
        <v>1116</v>
      </c>
      <c r="BO97" s="112">
        <v>1090</v>
      </c>
      <c r="BP97" s="112">
        <v>1140</v>
      </c>
      <c r="BQ97" s="112">
        <v>1165</v>
      </c>
      <c r="BR97" s="112">
        <v>1129</v>
      </c>
      <c r="BS97" s="112">
        <v>1154</v>
      </c>
      <c r="BT97" s="112">
        <v>1119</v>
      </c>
      <c r="BU97" s="112">
        <v>1083</v>
      </c>
      <c r="BV97" s="112">
        <v>972</v>
      </c>
      <c r="BW97" s="112">
        <v>1013</v>
      </c>
      <c r="BX97" s="112">
        <v>941</v>
      </c>
      <c r="BY97" s="112">
        <v>934</v>
      </c>
      <c r="BZ97" s="112">
        <v>915</v>
      </c>
      <c r="CA97" s="112">
        <v>906</v>
      </c>
      <c r="CB97" s="112">
        <v>872</v>
      </c>
      <c r="CC97" s="112">
        <v>833</v>
      </c>
      <c r="CD97" s="112">
        <v>837</v>
      </c>
      <c r="CE97" s="112">
        <v>810</v>
      </c>
      <c r="CF97" s="112">
        <v>852</v>
      </c>
      <c r="CG97" s="112">
        <v>895</v>
      </c>
      <c r="CH97" s="112">
        <v>1001</v>
      </c>
      <c r="CI97" s="112">
        <v>704</v>
      </c>
      <c r="CJ97" s="112">
        <v>670</v>
      </c>
      <c r="CK97" s="112">
        <v>640</v>
      </c>
      <c r="CL97" s="112">
        <v>581</v>
      </c>
      <c r="CM97" s="112">
        <v>536</v>
      </c>
      <c r="CN97" s="112">
        <v>496</v>
      </c>
      <c r="CO97" s="112">
        <v>442</v>
      </c>
      <c r="CP97" s="112">
        <v>403</v>
      </c>
      <c r="CQ97" s="112">
        <v>400</v>
      </c>
      <c r="CR97" s="112">
        <v>421</v>
      </c>
      <c r="CS97" s="112">
        <v>298</v>
      </c>
      <c r="CT97" s="112">
        <v>358</v>
      </c>
      <c r="CU97" s="112">
        <v>290</v>
      </c>
      <c r="CV97" s="112">
        <v>241</v>
      </c>
      <c r="CW97" s="112">
        <v>181</v>
      </c>
      <c r="CX97" s="112">
        <v>165</v>
      </c>
      <c r="CY97" s="112">
        <v>508</v>
      </c>
      <c r="CZ97" s="113">
        <v>788</v>
      </c>
      <c r="DA97" s="113">
        <v>815</v>
      </c>
      <c r="DB97" s="113">
        <v>870</v>
      </c>
      <c r="DC97" s="113">
        <v>910</v>
      </c>
      <c r="DD97" s="113">
        <v>926</v>
      </c>
      <c r="DE97" s="113">
        <v>986</v>
      </c>
      <c r="DF97" s="113">
        <v>994</v>
      </c>
      <c r="DG97" s="113">
        <v>998</v>
      </c>
      <c r="DH97" s="113">
        <v>1085</v>
      </c>
      <c r="DI97" s="113">
        <v>996</v>
      </c>
      <c r="DJ97" s="113">
        <v>1053</v>
      </c>
      <c r="DK97" s="113">
        <v>1027</v>
      </c>
      <c r="DL97" s="113">
        <v>929</v>
      </c>
      <c r="DM97" s="113">
        <v>915</v>
      </c>
      <c r="DN97" s="113">
        <v>928</v>
      </c>
      <c r="DO97" s="113">
        <v>985</v>
      </c>
      <c r="DP97" s="113">
        <v>860</v>
      </c>
      <c r="DQ97" s="113">
        <v>912</v>
      </c>
      <c r="DR97" s="113">
        <v>843</v>
      </c>
      <c r="DS97" s="113">
        <v>677</v>
      </c>
      <c r="DT97" s="113">
        <v>595</v>
      </c>
      <c r="DU97" s="113">
        <v>700</v>
      </c>
      <c r="DV97" s="113">
        <v>750</v>
      </c>
      <c r="DW97" s="113">
        <v>868</v>
      </c>
      <c r="DX97" s="113">
        <v>837</v>
      </c>
      <c r="DY97" s="113">
        <v>771</v>
      </c>
      <c r="DZ97" s="113">
        <v>965</v>
      </c>
      <c r="EA97" s="113">
        <v>921</v>
      </c>
      <c r="EB97" s="113">
        <v>1040</v>
      </c>
      <c r="EC97" s="113">
        <v>1045</v>
      </c>
      <c r="ED97" s="113">
        <v>1045</v>
      </c>
      <c r="EE97" s="113">
        <v>1102</v>
      </c>
      <c r="EF97" s="113">
        <v>1144</v>
      </c>
      <c r="EG97" s="113">
        <v>1039</v>
      </c>
      <c r="EH97" s="113">
        <v>1066</v>
      </c>
      <c r="EI97" s="113">
        <v>1003</v>
      </c>
      <c r="EJ97" s="113">
        <v>1044</v>
      </c>
      <c r="EK97" s="113">
        <v>982</v>
      </c>
      <c r="EL97" s="113">
        <v>977</v>
      </c>
      <c r="EM97" s="113">
        <v>969</v>
      </c>
      <c r="EN97" s="113">
        <v>909</v>
      </c>
      <c r="EO97" s="113">
        <v>847</v>
      </c>
      <c r="EP97" s="113">
        <v>808</v>
      </c>
      <c r="EQ97" s="113">
        <v>808</v>
      </c>
      <c r="ER97" s="113">
        <v>833</v>
      </c>
      <c r="ES97" s="113">
        <v>876</v>
      </c>
      <c r="ET97" s="113">
        <v>917</v>
      </c>
      <c r="EU97" s="113">
        <v>954</v>
      </c>
      <c r="EV97" s="113">
        <v>1131</v>
      </c>
      <c r="EW97" s="113">
        <v>1154</v>
      </c>
      <c r="EX97" s="113">
        <v>1044</v>
      </c>
      <c r="EY97" s="113">
        <v>1213</v>
      </c>
      <c r="EZ97" s="113">
        <v>1148</v>
      </c>
      <c r="FA97" s="113">
        <v>1141</v>
      </c>
      <c r="FB97" s="113">
        <v>1216</v>
      </c>
      <c r="FC97" s="113">
        <v>1166</v>
      </c>
      <c r="FD97" s="113">
        <v>1153</v>
      </c>
      <c r="FE97" s="113">
        <v>1253</v>
      </c>
      <c r="FF97" s="113">
        <v>1161</v>
      </c>
      <c r="FG97" s="113">
        <v>1108</v>
      </c>
      <c r="FH97" s="113">
        <v>1048</v>
      </c>
      <c r="FI97" s="113">
        <v>1091</v>
      </c>
      <c r="FJ97" s="113">
        <v>1051</v>
      </c>
      <c r="FK97" s="113">
        <v>934</v>
      </c>
      <c r="FL97" s="113">
        <v>974</v>
      </c>
      <c r="FM97" s="113">
        <v>901</v>
      </c>
      <c r="FN97" s="113">
        <v>935</v>
      </c>
      <c r="FO97" s="113">
        <v>876</v>
      </c>
      <c r="FP97" s="113">
        <v>898</v>
      </c>
      <c r="FQ97" s="113">
        <v>880</v>
      </c>
      <c r="FR97" s="113">
        <v>887</v>
      </c>
      <c r="FS97" s="113">
        <v>886</v>
      </c>
      <c r="FT97" s="113">
        <v>953</v>
      </c>
      <c r="FU97" s="113">
        <v>1070</v>
      </c>
      <c r="FV97" s="113">
        <v>815</v>
      </c>
      <c r="FW97" s="113">
        <v>746</v>
      </c>
      <c r="FX97" s="113">
        <v>730</v>
      </c>
      <c r="FY97" s="113">
        <v>669</v>
      </c>
      <c r="FZ97" s="113">
        <v>569</v>
      </c>
      <c r="GA97" s="113">
        <v>582</v>
      </c>
      <c r="GB97" s="113">
        <v>619</v>
      </c>
      <c r="GC97" s="113">
        <v>595</v>
      </c>
      <c r="GD97" s="113">
        <v>562</v>
      </c>
      <c r="GE97" s="113">
        <v>517</v>
      </c>
      <c r="GF97" s="113">
        <v>467</v>
      </c>
      <c r="GG97" s="113">
        <v>434</v>
      </c>
      <c r="GH97" s="113">
        <v>379</v>
      </c>
      <c r="GI97" s="113">
        <v>334</v>
      </c>
      <c r="GJ97" s="113">
        <v>310</v>
      </c>
      <c r="GK97" s="113">
        <v>280</v>
      </c>
      <c r="GL97" s="114">
        <v>1109</v>
      </c>
    </row>
    <row r="98" spans="1:194" s="2" customFormat="1" x14ac:dyDescent="0.3">
      <c r="A98" s="115" t="s">
        <v>276</v>
      </c>
      <c r="B98" s="267" t="s">
        <v>520</v>
      </c>
      <c r="C98" s="48" t="str">
        <f t="shared" si="25"/>
        <v xml:space="preserve">England – CCGs - North East London </v>
      </c>
      <c r="D98" s="69">
        <f t="shared" ref="D98:E141" si="34">I98</f>
        <v>784566</v>
      </c>
      <c r="E98" s="69">
        <f t="shared" si="34"/>
        <v>758991</v>
      </c>
      <c r="F98" s="70">
        <f t="shared" si="27"/>
        <v>2036470</v>
      </c>
      <c r="G98" s="70">
        <f t="shared" si="28"/>
        <v>1037604</v>
      </c>
      <c r="H98" s="71">
        <f t="shared" si="29"/>
        <v>998866</v>
      </c>
      <c r="I98" s="71">
        <f t="shared" si="30"/>
        <v>784566</v>
      </c>
      <c r="J98" s="71">
        <f t="shared" si="31"/>
        <v>758991</v>
      </c>
      <c r="K98" s="68">
        <f t="shared" si="32"/>
        <v>253038</v>
      </c>
      <c r="L98" s="69">
        <f t="shared" si="33"/>
        <v>239875</v>
      </c>
      <c r="M98" s="112">
        <v>15005</v>
      </c>
      <c r="N98" s="112">
        <v>15129</v>
      </c>
      <c r="O98" s="112">
        <v>15277</v>
      </c>
      <c r="P98" s="112">
        <v>15295</v>
      </c>
      <c r="Q98" s="112">
        <v>15333</v>
      </c>
      <c r="R98" s="112">
        <v>15058</v>
      </c>
      <c r="S98" s="112">
        <v>14917</v>
      </c>
      <c r="T98" s="112">
        <v>14974</v>
      </c>
      <c r="U98" s="112">
        <v>15433</v>
      </c>
      <c r="V98" s="112">
        <v>14057</v>
      </c>
      <c r="W98" s="112">
        <v>13669</v>
      </c>
      <c r="X98" s="112">
        <v>13095</v>
      </c>
      <c r="Y98" s="112">
        <v>13419</v>
      </c>
      <c r="Z98" s="112">
        <v>13211</v>
      </c>
      <c r="AA98" s="112">
        <v>12704</v>
      </c>
      <c r="AB98" s="112">
        <v>12470</v>
      </c>
      <c r="AC98" s="112">
        <v>11870</v>
      </c>
      <c r="AD98" s="112">
        <v>12122</v>
      </c>
      <c r="AE98" s="112">
        <v>11500</v>
      </c>
      <c r="AF98" s="112">
        <v>11039</v>
      </c>
      <c r="AG98" s="112">
        <v>11422</v>
      </c>
      <c r="AH98" s="112">
        <v>12105</v>
      </c>
      <c r="AI98" s="112">
        <v>13331</v>
      </c>
      <c r="AJ98" s="112">
        <v>15015</v>
      </c>
      <c r="AK98" s="112">
        <v>16418</v>
      </c>
      <c r="AL98" s="112">
        <v>17117</v>
      </c>
      <c r="AM98" s="112">
        <v>17792</v>
      </c>
      <c r="AN98" s="112">
        <v>18216</v>
      </c>
      <c r="AO98" s="112">
        <v>19057</v>
      </c>
      <c r="AP98" s="112">
        <v>20660</v>
      </c>
      <c r="AQ98" s="112">
        <v>21747</v>
      </c>
      <c r="AR98" s="112">
        <v>21680</v>
      </c>
      <c r="AS98" s="112">
        <v>22490</v>
      </c>
      <c r="AT98" s="112">
        <v>21769</v>
      </c>
      <c r="AU98" s="112">
        <v>22179</v>
      </c>
      <c r="AV98" s="112">
        <v>22355</v>
      </c>
      <c r="AW98" s="112">
        <v>21180</v>
      </c>
      <c r="AX98" s="112">
        <v>20606</v>
      </c>
      <c r="AY98" s="112">
        <v>19530</v>
      </c>
      <c r="AZ98" s="112">
        <v>18613</v>
      </c>
      <c r="BA98" s="112">
        <v>17689</v>
      </c>
      <c r="BB98" s="112">
        <v>16268</v>
      </c>
      <c r="BC98" s="112">
        <v>15388</v>
      </c>
      <c r="BD98" s="112">
        <v>14787</v>
      </c>
      <c r="BE98" s="112">
        <v>14183</v>
      </c>
      <c r="BF98" s="112">
        <v>13921</v>
      </c>
      <c r="BG98" s="112">
        <v>13381</v>
      </c>
      <c r="BH98" s="112">
        <v>12825</v>
      </c>
      <c r="BI98" s="112">
        <v>13100</v>
      </c>
      <c r="BJ98" s="112">
        <v>12834</v>
      </c>
      <c r="BK98" s="112">
        <v>12443</v>
      </c>
      <c r="BL98" s="112">
        <v>12041</v>
      </c>
      <c r="BM98" s="112">
        <v>12115</v>
      </c>
      <c r="BN98" s="112">
        <v>11568</v>
      </c>
      <c r="BO98" s="112">
        <v>11083</v>
      </c>
      <c r="BP98" s="112">
        <v>10759</v>
      </c>
      <c r="BQ98" s="112">
        <v>10680</v>
      </c>
      <c r="BR98" s="112">
        <v>10049</v>
      </c>
      <c r="BS98" s="112">
        <v>9557</v>
      </c>
      <c r="BT98" s="112">
        <v>9132</v>
      </c>
      <c r="BU98" s="112">
        <v>9094</v>
      </c>
      <c r="BV98" s="112">
        <v>8565</v>
      </c>
      <c r="BW98" s="112">
        <v>8204</v>
      </c>
      <c r="BX98" s="112">
        <v>7723</v>
      </c>
      <c r="BY98" s="112">
        <v>7301</v>
      </c>
      <c r="BZ98" s="112">
        <v>6847</v>
      </c>
      <c r="CA98" s="112">
        <v>6374</v>
      </c>
      <c r="CB98" s="112">
        <v>5961</v>
      </c>
      <c r="CC98" s="112">
        <v>5705</v>
      </c>
      <c r="CD98" s="112">
        <v>5405</v>
      </c>
      <c r="CE98" s="112">
        <v>5159</v>
      </c>
      <c r="CF98" s="112">
        <v>4896</v>
      </c>
      <c r="CG98" s="112">
        <v>5011</v>
      </c>
      <c r="CH98" s="112">
        <v>5152</v>
      </c>
      <c r="CI98" s="112">
        <v>4162</v>
      </c>
      <c r="CJ98" s="112">
        <v>3731</v>
      </c>
      <c r="CK98" s="112">
        <v>3448</v>
      </c>
      <c r="CL98" s="112">
        <v>3269</v>
      </c>
      <c r="CM98" s="112">
        <v>3051</v>
      </c>
      <c r="CN98" s="112">
        <v>2691</v>
      </c>
      <c r="CO98" s="112">
        <v>2844</v>
      </c>
      <c r="CP98" s="112">
        <v>2640</v>
      </c>
      <c r="CQ98" s="112">
        <v>2506</v>
      </c>
      <c r="CR98" s="112">
        <v>2257</v>
      </c>
      <c r="CS98" s="112">
        <v>2085</v>
      </c>
      <c r="CT98" s="112">
        <v>1804</v>
      </c>
      <c r="CU98" s="112">
        <v>1577</v>
      </c>
      <c r="CV98" s="112">
        <v>1357</v>
      </c>
      <c r="CW98" s="112">
        <v>1269</v>
      </c>
      <c r="CX98" s="112">
        <v>1040</v>
      </c>
      <c r="CY98" s="112">
        <v>3814</v>
      </c>
      <c r="CZ98" s="113">
        <v>14168</v>
      </c>
      <c r="DA98" s="113">
        <v>14308</v>
      </c>
      <c r="DB98" s="113">
        <v>14501</v>
      </c>
      <c r="DC98" s="113">
        <v>14858</v>
      </c>
      <c r="DD98" s="113">
        <v>14832</v>
      </c>
      <c r="DE98" s="113">
        <v>14383</v>
      </c>
      <c r="DF98" s="113">
        <v>14068</v>
      </c>
      <c r="DG98" s="113">
        <v>14670</v>
      </c>
      <c r="DH98" s="113">
        <v>14454</v>
      </c>
      <c r="DI98" s="113">
        <v>13214</v>
      </c>
      <c r="DJ98" s="113">
        <v>12614</v>
      </c>
      <c r="DK98" s="113">
        <v>12669</v>
      </c>
      <c r="DL98" s="113">
        <v>12697</v>
      </c>
      <c r="DM98" s="113">
        <v>12408</v>
      </c>
      <c r="DN98" s="113">
        <v>12076</v>
      </c>
      <c r="DO98" s="113">
        <v>11485</v>
      </c>
      <c r="DP98" s="113">
        <v>11253</v>
      </c>
      <c r="DQ98" s="113">
        <v>11217</v>
      </c>
      <c r="DR98" s="113">
        <v>10791</v>
      </c>
      <c r="DS98" s="113">
        <v>9993</v>
      </c>
      <c r="DT98" s="113">
        <v>9959</v>
      </c>
      <c r="DU98" s="113">
        <v>10797</v>
      </c>
      <c r="DV98" s="113">
        <v>12296</v>
      </c>
      <c r="DW98" s="113">
        <v>14389</v>
      </c>
      <c r="DX98" s="113">
        <v>15565</v>
      </c>
      <c r="DY98" s="113">
        <v>16538</v>
      </c>
      <c r="DZ98" s="113">
        <v>16842</v>
      </c>
      <c r="EA98" s="113">
        <v>17600</v>
      </c>
      <c r="EB98" s="113">
        <v>18257</v>
      </c>
      <c r="EC98" s="113">
        <v>19247</v>
      </c>
      <c r="ED98" s="113">
        <v>18739</v>
      </c>
      <c r="EE98" s="113">
        <v>19432</v>
      </c>
      <c r="EF98" s="113">
        <v>20325</v>
      </c>
      <c r="EG98" s="113">
        <v>20095</v>
      </c>
      <c r="EH98" s="113">
        <v>19353</v>
      </c>
      <c r="EI98" s="113">
        <v>18689</v>
      </c>
      <c r="EJ98" s="113">
        <v>18100</v>
      </c>
      <c r="EK98" s="113">
        <v>17538</v>
      </c>
      <c r="EL98" s="113">
        <v>17154</v>
      </c>
      <c r="EM98" s="113">
        <v>16412</v>
      </c>
      <c r="EN98" s="113">
        <v>16041</v>
      </c>
      <c r="EO98" s="113">
        <v>15161</v>
      </c>
      <c r="EP98" s="113">
        <v>14207</v>
      </c>
      <c r="EQ98" s="113">
        <v>13698</v>
      </c>
      <c r="ER98" s="113">
        <v>13160</v>
      </c>
      <c r="ES98" s="113">
        <v>12585</v>
      </c>
      <c r="ET98" s="113">
        <v>12280</v>
      </c>
      <c r="EU98" s="113">
        <v>12085</v>
      </c>
      <c r="EV98" s="113">
        <v>12127</v>
      </c>
      <c r="EW98" s="113">
        <v>12047</v>
      </c>
      <c r="EX98" s="113">
        <v>12039</v>
      </c>
      <c r="EY98" s="113">
        <v>11941</v>
      </c>
      <c r="EZ98" s="113">
        <v>11741</v>
      </c>
      <c r="FA98" s="113">
        <v>11657</v>
      </c>
      <c r="FB98" s="113">
        <v>11394</v>
      </c>
      <c r="FC98" s="113">
        <v>10995</v>
      </c>
      <c r="FD98" s="113">
        <v>10841</v>
      </c>
      <c r="FE98" s="113">
        <v>10398</v>
      </c>
      <c r="FF98" s="113">
        <v>9756</v>
      </c>
      <c r="FG98" s="113">
        <v>9587</v>
      </c>
      <c r="FH98" s="113">
        <v>9040</v>
      </c>
      <c r="FI98" s="113">
        <v>8676</v>
      </c>
      <c r="FJ98" s="113">
        <v>8189</v>
      </c>
      <c r="FK98" s="113">
        <v>7992</v>
      </c>
      <c r="FL98" s="113">
        <v>7411</v>
      </c>
      <c r="FM98" s="113">
        <v>7052</v>
      </c>
      <c r="FN98" s="113">
        <v>6965</v>
      </c>
      <c r="FO98" s="113">
        <v>6546</v>
      </c>
      <c r="FP98" s="113">
        <v>6461</v>
      </c>
      <c r="FQ98" s="113">
        <v>6023</v>
      </c>
      <c r="FR98" s="113">
        <v>6059</v>
      </c>
      <c r="FS98" s="113">
        <v>5785</v>
      </c>
      <c r="FT98" s="113">
        <v>5785</v>
      </c>
      <c r="FU98" s="113">
        <v>5923</v>
      </c>
      <c r="FV98" s="113">
        <v>4842</v>
      </c>
      <c r="FW98" s="113">
        <v>4506</v>
      </c>
      <c r="FX98" s="113">
        <v>4301</v>
      </c>
      <c r="FY98" s="113">
        <v>4227</v>
      </c>
      <c r="FZ98" s="113">
        <v>3772</v>
      </c>
      <c r="GA98" s="113">
        <v>3311</v>
      </c>
      <c r="GB98" s="113">
        <v>3510</v>
      </c>
      <c r="GC98" s="113">
        <v>3393</v>
      </c>
      <c r="GD98" s="113">
        <v>3327</v>
      </c>
      <c r="GE98" s="113">
        <v>3036</v>
      </c>
      <c r="GF98" s="113">
        <v>2750</v>
      </c>
      <c r="GG98" s="113">
        <v>2663</v>
      </c>
      <c r="GH98" s="113">
        <v>2345</v>
      </c>
      <c r="GI98" s="113">
        <v>2078</v>
      </c>
      <c r="GJ98" s="113">
        <v>1904</v>
      </c>
      <c r="GK98" s="113">
        <v>1670</v>
      </c>
      <c r="GL98" s="114">
        <v>7598</v>
      </c>
    </row>
    <row r="99" spans="1:194" s="2" customFormat="1" x14ac:dyDescent="0.3">
      <c r="A99" s="115" t="s">
        <v>276</v>
      </c>
      <c r="B99" s="267" t="s">
        <v>583</v>
      </c>
      <c r="C99" s="48" t="str">
        <f t="shared" si="25"/>
        <v xml:space="preserve">England – CCGs - North Lincolnshire </v>
      </c>
      <c r="D99" s="69">
        <f t="shared" si="34"/>
        <v>67256</v>
      </c>
      <c r="E99" s="69">
        <f t="shared" si="34"/>
        <v>69815</v>
      </c>
      <c r="F99" s="70">
        <f t="shared" si="27"/>
        <v>172748</v>
      </c>
      <c r="G99" s="70">
        <f t="shared" si="28"/>
        <v>85356</v>
      </c>
      <c r="H99" s="71">
        <f t="shared" si="29"/>
        <v>87392</v>
      </c>
      <c r="I99" s="71">
        <f t="shared" si="30"/>
        <v>67256</v>
      </c>
      <c r="J99" s="71">
        <f t="shared" si="31"/>
        <v>69815</v>
      </c>
      <c r="K99" s="68">
        <f t="shared" si="32"/>
        <v>18100</v>
      </c>
      <c r="L99" s="69">
        <f t="shared" si="33"/>
        <v>17577</v>
      </c>
      <c r="M99" s="112">
        <v>800</v>
      </c>
      <c r="N99" s="112">
        <v>796</v>
      </c>
      <c r="O99" s="112">
        <v>884</v>
      </c>
      <c r="P99" s="112">
        <v>942</v>
      </c>
      <c r="Q99" s="112">
        <v>939</v>
      </c>
      <c r="R99" s="112">
        <v>969</v>
      </c>
      <c r="S99" s="112">
        <v>1035</v>
      </c>
      <c r="T99" s="112">
        <v>1010</v>
      </c>
      <c r="U99" s="112">
        <v>1070</v>
      </c>
      <c r="V99" s="112">
        <v>1052</v>
      </c>
      <c r="W99" s="112">
        <v>1150</v>
      </c>
      <c r="X99" s="112">
        <v>1181</v>
      </c>
      <c r="Y99" s="112">
        <v>1103</v>
      </c>
      <c r="Z99" s="112">
        <v>1080</v>
      </c>
      <c r="AA99" s="112">
        <v>1110</v>
      </c>
      <c r="AB99" s="112">
        <v>1029</v>
      </c>
      <c r="AC99" s="112">
        <v>993</v>
      </c>
      <c r="AD99" s="112">
        <v>957</v>
      </c>
      <c r="AE99" s="112">
        <v>966</v>
      </c>
      <c r="AF99" s="112">
        <v>738</v>
      </c>
      <c r="AG99" s="112">
        <v>752</v>
      </c>
      <c r="AH99" s="112">
        <v>765</v>
      </c>
      <c r="AI99" s="112">
        <v>864</v>
      </c>
      <c r="AJ99" s="112">
        <v>880</v>
      </c>
      <c r="AK99" s="112">
        <v>968</v>
      </c>
      <c r="AL99" s="112">
        <v>985</v>
      </c>
      <c r="AM99" s="112">
        <v>957</v>
      </c>
      <c r="AN99" s="112">
        <v>1014</v>
      </c>
      <c r="AO99" s="112">
        <v>1000</v>
      </c>
      <c r="AP99" s="112">
        <v>1057</v>
      </c>
      <c r="AQ99" s="112">
        <v>976</v>
      </c>
      <c r="AR99" s="112">
        <v>997</v>
      </c>
      <c r="AS99" s="112">
        <v>1044</v>
      </c>
      <c r="AT99" s="112">
        <v>1022</v>
      </c>
      <c r="AU99" s="112">
        <v>1059</v>
      </c>
      <c r="AV99" s="112">
        <v>1086</v>
      </c>
      <c r="AW99" s="112">
        <v>1085</v>
      </c>
      <c r="AX99" s="112">
        <v>1032</v>
      </c>
      <c r="AY99" s="112">
        <v>969</v>
      </c>
      <c r="AZ99" s="112">
        <v>1018</v>
      </c>
      <c r="BA99" s="112">
        <v>1029</v>
      </c>
      <c r="BB99" s="112">
        <v>979</v>
      </c>
      <c r="BC99" s="112">
        <v>921</v>
      </c>
      <c r="BD99" s="112">
        <v>920</v>
      </c>
      <c r="BE99" s="112">
        <v>911</v>
      </c>
      <c r="BF99" s="112">
        <v>980</v>
      </c>
      <c r="BG99" s="112">
        <v>999</v>
      </c>
      <c r="BH99" s="112">
        <v>1054</v>
      </c>
      <c r="BI99" s="112">
        <v>1192</v>
      </c>
      <c r="BJ99" s="112">
        <v>1145</v>
      </c>
      <c r="BK99" s="112">
        <v>1174</v>
      </c>
      <c r="BL99" s="112">
        <v>1286</v>
      </c>
      <c r="BM99" s="112">
        <v>1209</v>
      </c>
      <c r="BN99" s="112">
        <v>1323</v>
      </c>
      <c r="BO99" s="112">
        <v>1261</v>
      </c>
      <c r="BP99" s="112">
        <v>1297</v>
      </c>
      <c r="BQ99" s="112">
        <v>1356</v>
      </c>
      <c r="BR99" s="112">
        <v>1348</v>
      </c>
      <c r="BS99" s="112">
        <v>1305</v>
      </c>
      <c r="BT99" s="112">
        <v>1220</v>
      </c>
      <c r="BU99" s="112">
        <v>1213</v>
      </c>
      <c r="BV99" s="112">
        <v>1166</v>
      </c>
      <c r="BW99" s="112">
        <v>1169</v>
      </c>
      <c r="BX99" s="112">
        <v>1111</v>
      </c>
      <c r="BY99" s="112">
        <v>1134</v>
      </c>
      <c r="BZ99" s="112">
        <v>1031</v>
      </c>
      <c r="CA99" s="112">
        <v>976</v>
      </c>
      <c r="CB99" s="112">
        <v>1038</v>
      </c>
      <c r="CC99" s="112">
        <v>1008</v>
      </c>
      <c r="CD99" s="112">
        <v>1017</v>
      </c>
      <c r="CE99" s="112">
        <v>1018</v>
      </c>
      <c r="CF99" s="112">
        <v>998</v>
      </c>
      <c r="CG99" s="112">
        <v>1057</v>
      </c>
      <c r="CH99" s="112">
        <v>1135</v>
      </c>
      <c r="CI99" s="112">
        <v>808</v>
      </c>
      <c r="CJ99" s="112">
        <v>821</v>
      </c>
      <c r="CK99" s="112">
        <v>730</v>
      </c>
      <c r="CL99" s="112">
        <v>669</v>
      </c>
      <c r="CM99" s="112">
        <v>592</v>
      </c>
      <c r="CN99" s="112">
        <v>513</v>
      </c>
      <c r="CO99" s="112">
        <v>522</v>
      </c>
      <c r="CP99" s="112">
        <v>480</v>
      </c>
      <c r="CQ99" s="112">
        <v>463</v>
      </c>
      <c r="CR99" s="112">
        <v>394</v>
      </c>
      <c r="CS99" s="112">
        <v>407</v>
      </c>
      <c r="CT99" s="112">
        <v>333</v>
      </c>
      <c r="CU99" s="112">
        <v>272</v>
      </c>
      <c r="CV99" s="112">
        <v>241</v>
      </c>
      <c r="CW99" s="112">
        <v>158</v>
      </c>
      <c r="CX99" s="112">
        <v>178</v>
      </c>
      <c r="CY99" s="112">
        <v>461</v>
      </c>
      <c r="CZ99" s="113">
        <v>789</v>
      </c>
      <c r="DA99" s="113">
        <v>835</v>
      </c>
      <c r="DB99" s="113">
        <v>890</v>
      </c>
      <c r="DC99" s="113">
        <v>937</v>
      </c>
      <c r="DD99" s="113">
        <v>973</v>
      </c>
      <c r="DE99" s="113">
        <v>923</v>
      </c>
      <c r="DF99" s="113">
        <v>959</v>
      </c>
      <c r="DG99" s="113">
        <v>1071</v>
      </c>
      <c r="DH99" s="113">
        <v>1008</v>
      </c>
      <c r="DI99" s="113">
        <v>1094</v>
      </c>
      <c r="DJ99" s="113">
        <v>1040</v>
      </c>
      <c r="DK99" s="113">
        <v>1049</v>
      </c>
      <c r="DL99" s="113">
        <v>1101</v>
      </c>
      <c r="DM99" s="113">
        <v>1033</v>
      </c>
      <c r="DN99" s="113">
        <v>1027</v>
      </c>
      <c r="DO99" s="113">
        <v>989</v>
      </c>
      <c r="DP99" s="113">
        <v>974</v>
      </c>
      <c r="DQ99" s="113">
        <v>885</v>
      </c>
      <c r="DR99" s="113">
        <v>801</v>
      </c>
      <c r="DS99" s="113">
        <v>708</v>
      </c>
      <c r="DT99" s="113">
        <v>669</v>
      </c>
      <c r="DU99" s="113">
        <v>631</v>
      </c>
      <c r="DV99" s="113">
        <v>816</v>
      </c>
      <c r="DW99" s="113">
        <v>838</v>
      </c>
      <c r="DX99" s="113">
        <v>843</v>
      </c>
      <c r="DY99" s="113">
        <v>904</v>
      </c>
      <c r="DZ99" s="113">
        <v>944</v>
      </c>
      <c r="EA99" s="113">
        <v>942</v>
      </c>
      <c r="EB99" s="113">
        <v>982</v>
      </c>
      <c r="EC99" s="113">
        <v>1020</v>
      </c>
      <c r="ED99" s="113">
        <v>1075</v>
      </c>
      <c r="EE99" s="113">
        <v>1058</v>
      </c>
      <c r="EF99" s="113">
        <v>1092</v>
      </c>
      <c r="EG99" s="113">
        <v>1137</v>
      </c>
      <c r="EH99" s="113">
        <v>1157</v>
      </c>
      <c r="EI99" s="113">
        <v>1052</v>
      </c>
      <c r="EJ99" s="113">
        <v>1102</v>
      </c>
      <c r="EK99" s="113">
        <v>1090</v>
      </c>
      <c r="EL99" s="113">
        <v>1030</v>
      </c>
      <c r="EM99" s="113">
        <v>1056</v>
      </c>
      <c r="EN99" s="113">
        <v>1043</v>
      </c>
      <c r="EO99" s="113">
        <v>1030</v>
      </c>
      <c r="EP99" s="113">
        <v>872</v>
      </c>
      <c r="EQ99" s="113">
        <v>849</v>
      </c>
      <c r="ER99" s="113">
        <v>988</v>
      </c>
      <c r="ES99" s="113">
        <v>986</v>
      </c>
      <c r="ET99" s="113">
        <v>1051</v>
      </c>
      <c r="EU99" s="113">
        <v>1040</v>
      </c>
      <c r="EV99" s="113">
        <v>1104</v>
      </c>
      <c r="EW99" s="113">
        <v>1200</v>
      </c>
      <c r="EX99" s="113">
        <v>1307</v>
      </c>
      <c r="EY99" s="113">
        <v>1328</v>
      </c>
      <c r="EZ99" s="113">
        <v>1258</v>
      </c>
      <c r="FA99" s="113">
        <v>1299</v>
      </c>
      <c r="FB99" s="113">
        <v>1326</v>
      </c>
      <c r="FC99" s="113">
        <v>1328</v>
      </c>
      <c r="FD99" s="113">
        <v>1338</v>
      </c>
      <c r="FE99" s="113">
        <v>1274</v>
      </c>
      <c r="FF99" s="113">
        <v>1294</v>
      </c>
      <c r="FG99" s="113">
        <v>1258</v>
      </c>
      <c r="FH99" s="113">
        <v>1185</v>
      </c>
      <c r="FI99" s="113">
        <v>1190</v>
      </c>
      <c r="FJ99" s="113">
        <v>1131</v>
      </c>
      <c r="FK99" s="113">
        <v>1105</v>
      </c>
      <c r="FL99" s="113">
        <v>1110</v>
      </c>
      <c r="FM99" s="113">
        <v>1091</v>
      </c>
      <c r="FN99" s="113">
        <v>1070</v>
      </c>
      <c r="FO99" s="113">
        <v>1087</v>
      </c>
      <c r="FP99" s="113">
        <v>1016</v>
      </c>
      <c r="FQ99" s="113">
        <v>1001</v>
      </c>
      <c r="FR99" s="113">
        <v>1100</v>
      </c>
      <c r="FS99" s="113">
        <v>1062</v>
      </c>
      <c r="FT99" s="113">
        <v>1061</v>
      </c>
      <c r="FU99" s="113">
        <v>1123</v>
      </c>
      <c r="FV99" s="113">
        <v>862</v>
      </c>
      <c r="FW99" s="113">
        <v>876</v>
      </c>
      <c r="FX99" s="113">
        <v>827</v>
      </c>
      <c r="FY99" s="113">
        <v>761</v>
      </c>
      <c r="FZ99" s="113">
        <v>718</v>
      </c>
      <c r="GA99" s="113">
        <v>609</v>
      </c>
      <c r="GB99" s="113">
        <v>617</v>
      </c>
      <c r="GC99" s="113">
        <v>590</v>
      </c>
      <c r="GD99" s="113">
        <v>516</v>
      </c>
      <c r="GE99" s="113">
        <v>505</v>
      </c>
      <c r="GF99" s="113">
        <v>469</v>
      </c>
      <c r="GG99" s="113">
        <v>428</v>
      </c>
      <c r="GH99" s="113">
        <v>372</v>
      </c>
      <c r="GI99" s="113">
        <v>351</v>
      </c>
      <c r="GJ99" s="113">
        <v>345</v>
      </c>
      <c r="GK99" s="113">
        <v>277</v>
      </c>
      <c r="GL99" s="114">
        <v>1240</v>
      </c>
    </row>
    <row r="100" spans="1:194" s="2" customFormat="1" x14ac:dyDescent="0.3">
      <c r="A100" s="115" t="s">
        <v>276</v>
      </c>
      <c r="B100" s="267" t="s">
        <v>584</v>
      </c>
      <c r="C100" s="48" t="str">
        <f t="shared" ref="C100:C141" si="35">CONCATENATE(A100," - ",B100)</f>
        <v xml:space="preserve">England – CCGs - North Staffordshire </v>
      </c>
      <c r="D100" s="69">
        <f t="shared" si="34"/>
        <v>88333</v>
      </c>
      <c r="E100" s="69">
        <f t="shared" si="34"/>
        <v>91482</v>
      </c>
      <c r="F100" s="70">
        <f t="shared" si="27"/>
        <v>219786</v>
      </c>
      <c r="G100" s="70">
        <f t="shared" si="28"/>
        <v>108945</v>
      </c>
      <c r="H100" s="71">
        <f t="shared" si="29"/>
        <v>110841</v>
      </c>
      <c r="I100" s="71">
        <f t="shared" si="30"/>
        <v>88333</v>
      </c>
      <c r="J100" s="71">
        <f t="shared" si="31"/>
        <v>91482</v>
      </c>
      <c r="K100" s="68">
        <f t="shared" si="32"/>
        <v>20612</v>
      </c>
      <c r="L100" s="69">
        <f t="shared" si="33"/>
        <v>19359</v>
      </c>
      <c r="M100" s="112">
        <v>935</v>
      </c>
      <c r="N100" s="112">
        <v>878</v>
      </c>
      <c r="O100" s="112">
        <v>1004</v>
      </c>
      <c r="P100" s="112">
        <v>1071</v>
      </c>
      <c r="Q100" s="112">
        <v>1044</v>
      </c>
      <c r="R100" s="112">
        <v>1165</v>
      </c>
      <c r="S100" s="112">
        <v>1163</v>
      </c>
      <c r="T100" s="112">
        <v>1155</v>
      </c>
      <c r="U100" s="112">
        <v>1145</v>
      </c>
      <c r="V100" s="112">
        <v>1281</v>
      </c>
      <c r="W100" s="112">
        <v>1246</v>
      </c>
      <c r="X100" s="112">
        <v>1289</v>
      </c>
      <c r="Y100" s="112">
        <v>1266</v>
      </c>
      <c r="Z100" s="112">
        <v>1168</v>
      </c>
      <c r="AA100" s="112">
        <v>1173</v>
      </c>
      <c r="AB100" s="112">
        <v>1266</v>
      </c>
      <c r="AC100" s="112">
        <v>1188</v>
      </c>
      <c r="AD100" s="112">
        <v>1175</v>
      </c>
      <c r="AE100" s="112">
        <v>1197</v>
      </c>
      <c r="AF100" s="112">
        <v>1440</v>
      </c>
      <c r="AG100" s="112">
        <v>1564</v>
      </c>
      <c r="AH100" s="112">
        <v>1513</v>
      </c>
      <c r="AI100" s="112">
        <v>1547</v>
      </c>
      <c r="AJ100" s="112">
        <v>1479</v>
      </c>
      <c r="AK100" s="112">
        <v>1314</v>
      </c>
      <c r="AL100" s="112">
        <v>1340</v>
      </c>
      <c r="AM100" s="112">
        <v>1331</v>
      </c>
      <c r="AN100" s="112">
        <v>1329</v>
      </c>
      <c r="AO100" s="112">
        <v>1435</v>
      </c>
      <c r="AP100" s="112">
        <v>1593</v>
      </c>
      <c r="AQ100" s="112">
        <v>1538</v>
      </c>
      <c r="AR100" s="112">
        <v>1449</v>
      </c>
      <c r="AS100" s="112">
        <v>1203</v>
      </c>
      <c r="AT100" s="112">
        <v>1176</v>
      </c>
      <c r="AU100" s="112">
        <v>1252</v>
      </c>
      <c r="AV100" s="112">
        <v>1186</v>
      </c>
      <c r="AW100" s="112">
        <v>1178</v>
      </c>
      <c r="AX100" s="112">
        <v>1156</v>
      </c>
      <c r="AY100" s="112">
        <v>1210</v>
      </c>
      <c r="AZ100" s="112">
        <v>1141</v>
      </c>
      <c r="BA100" s="112">
        <v>1273</v>
      </c>
      <c r="BB100" s="112">
        <v>1006</v>
      </c>
      <c r="BC100" s="112">
        <v>1131</v>
      </c>
      <c r="BD100" s="112">
        <v>1156</v>
      </c>
      <c r="BE100" s="112">
        <v>1140</v>
      </c>
      <c r="BF100" s="112">
        <v>1270</v>
      </c>
      <c r="BG100" s="112">
        <v>1313</v>
      </c>
      <c r="BH100" s="112">
        <v>1414</v>
      </c>
      <c r="BI100" s="112">
        <v>1474</v>
      </c>
      <c r="BJ100" s="112">
        <v>1607</v>
      </c>
      <c r="BK100" s="112">
        <v>1626</v>
      </c>
      <c r="BL100" s="112">
        <v>1584</v>
      </c>
      <c r="BM100" s="112">
        <v>1604</v>
      </c>
      <c r="BN100" s="112">
        <v>1680</v>
      </c>
      <c r="BO100" s="112">
        <v>1664</v>
      </c>
      <c r="BP100" s="112">
        <v>1529</v>
      </c>
      <c r="BQ100" s="112">
        <v>1584</v>
      </c>
      <c r="BR100" s="112">
        <v>1636</v>
      </c>
      <c r="BS100" s="112">
        <v>1595</v>
      </c>
      <c r="BT100" s="112">
        <v>1516</v>
      </c>
      <c r="BU100" s="112">
        <v>1367</v>
      </c>
      <c r="BV100" s="112">
        <v>1453</v>
      </c>
      <c r="BW100" s="112">
        <v>1452</v>
      </c>
      <c r="BX100" s="112">
        <v>1307</v>
      </c>
      <c r="BY100" s="112">
        <v>1272</v>
      </c>
      <c r="BZ100" s="112">
        <v>1232</v>
      </c>
      <c r="CA100" s="112">
        <v>1291</v>
      </c>
      <c r="CB100" s="112">
        <v>1293</v>
      </c>
      <c r="CC100" s="112">
        <v>1205</v>
      </c>
      <c r="CD100" s="112">
        <v>1227</v>
      </c>
      <c r="CE100" s="112">
        <v>1293</v>
      </c>
      <c r="CF100" s="112">
        <v>1365</v>
      </c>
      <c r="CG100" s="112">
        <v>1465</v>
      </c>
      <c r="CH100" s="112">
        <v>1491</v>
      </c>
      <c r="CI100" s="112">
        <v>1091</v>
      </c>
      <c r="CJ100" s="112">
        <v>1092</v>
      </c>
      <c r="CK100" s="112">
        <v>1111</v>
      </c>
      <c r="CL100" s="112">
        <v>985</v>
      </c>
      <c r="CM100" s="112">
        <v>882</v>
      </c>
      <c r="CN100" s="112">
        <v>740</v>
      </c>
      <c r="CO100" s="112">
        <v>677</v>
      </c>
      <c r="CP100" s="112">
        <v>690</v>
      </c>
      <c r="CQ100" s="112">
        <v>620</v>
      </c>
      <c r="CR100" s="112">
        <v>601</v>
      </c>
      <c r="CS100" s="112">
        <v>480</v>
      </c>
      <c r="CT100" s="112">
        <v>410</v>
      </c>
      <c r="CU100" s="112">
        <v>362</v>
      </c>
      <c r="CV100" s="112">
        <v>292</v>
      </c>
      <c r="CW100" s="112">
        <v>290</v>
      </c>
      <c r="CX100" s="112">
        <v>218</v>
      </c>
      <c r="CY100" s="112">
        <v>706</v>
      </c>
      <c r="CZ100" s="113">
        <v>907</v>
      </c>
      <c r="DA100" s="113">
        <v>901</v>
      </c>
      <c r="DB100" s="113">
        <v>950</v>
      </c>
      <c r="DC100" s="113">
        <v>982</v>
      </c>
      <c r="DD100" s="113">
        <v>1041</v>
      </c>
      <c r="DE100" s="113">
        <v>978</v>
      </c>
      <c r="DF100" s="113">
        <v>1038</v>
      </c>
      <c r="DG100" s="113">
        <v>1053</v>
      </c>
      <c r="DH100" s="113">
        <v>1100</v>
      </c>
      <c r="DI100" s="113">
        <v>1185</v>
      </c>
      <c r="DJ100" s="113">
        <v>1122</v>
      </c>
      <c r="DK100" s="113">
        <v>1138</v>
      </c>
      <c r="DL100" s="113">
        <v>1205</v>
      </c>
      <c r="DM100" s="113">
        <v>1159</v>
      </c>
      <c r="DN100" s="113">
        <v>1174</v>
      </c>
      <c r="DO100" s="113">
        <v>1199</v>
      </c>
      <c r="DP100" s="113">
        <v>1128</v>
      </c>
      <c r="DQ100" s="113">
        <v>1099</v>
      </c>
      <c r="DR100" s="113">
        <v>1105</v>
      </c>
      <c r="DS100" s="113">
        <v>1497</v>
      </c>
      <c r="DT100" s="113">
        <v>1491</v>
      </c>
      <c r="DU100" s="113">
        <v>1496</v>
      </c>
      <c r="DV100" s="113">
        <v>1362</v>
      </c>
      <c r="DW100" s="113">
        <v>1274</v>
      </c>
      <c r="DX100" s="113">
        <v>1238</v>
      </c>
      <c r="DY100" s="113">
        <v>1216</v>
      </c>
      <c r="DZ100" s="113">
        <v>1326</v>
      </c>
      <c r="EA100" s="113">
        <v>1256</v>
      </c>
      <c r="EB100" s="113">
        <v>1400</v>
      </c>
      <c r="EC100" s="113">
        <v>1461</v>
      </c>
      <c r="ED100" s="113">
        <v>1357</v>
      </c>
      <c r="EE100" s="113">
        <v>1243</v>
      </c>
      <c r="EF100" s="113">
        <v>1273</v>
      </c>
      <c r="EG100" s="113">
        <v>1247</v>
      </c>
      <c r="EH100" s="113">
        <v>1267</v>
      </c>
      <c r="EI100" s="113">
        <v>1241</v>
      </c>
      <c r="EJ100" s="113">
        <v>1134</v>
      </c>
      <c r="EK100" s="113">
        <v>1235</v>
      </c>
      <c r="EL100" s="113">
        <v>1310</v>
      </c>
      <c r="EM100" s="113">
        <v>1206</v>
      </c>
      <c r="EN100" s="113">
        <v>1293</v>
      </c>
      <c r="EO100" s="113">
        <v>1203</v>
      </c>
      <c r="EP100" s="113">
        <v>1167</v>
      </c>
      <c r="EQ100" s="113">
        <v>1137</v>
      </c>
      <c r="ER100" s="113">
        <v>1247</v>
      </c>
      <c r="ES100" s="113">
        <v>1295</v>
      </c>
      <c r="ET100" s="113">
        <v>1350</v>
      </c>
      <c r="EU100" s="113">
        <v>1339</v>
      </c>
      <c r="EV100" s="113">
        <v>1509</v>
      </c>
      <c r="EW100" s="113">
        <v>1577</v>
      </c>
      <c r="EX100" s="113">
        <v>1605</v>
      </c>
      <c r="EY100" s="113">
        <v>1609</v>
      </c>
      <c r="EZ100" s="113">
        <v>1630</v>
      </c>
      <c r="FA100" s="113">
        <v>1648</v>
      </c>
      <c r="FB100" s="113">
        <v>1657</v>
      </c>
      <c r="FC100" s="113">
        <v>1637</v>
      </c>
      <c r="FD100" s="113">
        <v>1623</v>
      </c>
      <c r="FE100" s="113">
        <v>1574</v>
      </c>
      <c r="FF100" s="113">
        <v>1582</v>
      </c>
      <c r="FG100" s="113">
        <v>1612</v>
      </c>
      <c r="FH100" s="113">
        <v>1465</v>
      </c>
      <c r="FI100" s="113">
        <v>1417</v>
      </c>
      <c r="FJ100" s="113">
        <v>1453</v>
      </c>
      <c r="FK100" s="113">
        <v>1357</v>
      </c>
      <c r="FL100" s="113">
        <v>1372</v>
      </c>
      <c r="FM100" s="113">
        <v>1283</v>
      </c>
      <c r="FN100" s="113">
        <v>1357</v>
      </c>
      <c r="FO100" s="113">
        <v>1314</v>
      </c>
      <c r="FP100" s="113">
        <v>1267</v>
      </c>
      <c r="FQ100" s="113">
        <v>1339</v>
      </c>
      <c r="FR100" s="113">
        <v>1450</v>
      </c>
      <c r="FS100" s="113">
        <v>1376</v>
      </c>
      <c r="FT100" s="113">
        <v>1568</v>
      </c>
      <c r="FU100" s="113">
        <v>1570</v>
      </c>
      <c r="FV100" s="113">
        <v>1177</v>
      </c>
      <c r="FW100" s="113">
        <v>1209</v>
      </c>
      <c r="FX100" s="113">
        <v>1148</v>
      </c>
      <c r="FY100" s="113">
        <v>1004</v>
      </c>
      <c r="FZ100" s="113">
        <v>911</v>
      </c>
      <c r="GA100" s="113">
        <v>910</v>
      </c>
      <c r="GB100" s="113">
        <v>798</v>
      </c>
      <c r="GC100" s="113">
        <v>782</v>
      </c>
      <c r="GD100" s="113">
        <v>781</v>
      </c>
      <c r="GE100" s="113">
        <v>735</v>
      </c>
      <c r="GF100" s="113">
        <v>658</v>
      </c>
      <c r="GG100" s="113">
        <v>581</v>
      </c>
      <c r="GH100" s="113">
        <v>560</v>
      </c>
      <c r="GI100" s="113">
        <v>459</v>
      </c>
      <c r="GJ100" s="113">
        <v>443</v>
      </c>
      <c r="GK100" s="113">
        <v>360</v>
      </c>
      <c r="GL100" s="114">
        <v>1449</v>
      </c>
    </row>
    <row r="101" spans="1:194" s="2" customFormat="1" x14ac:dyDescent="0.3">
      <c r="A101" s="115" t="s">
        <v>276</v>
      </c>
      <c r="B101" s="267" t="s">
        <v>585</v>
      </c>
      <c r="C101" s="48" t="str">
        <f t="shared" si="35"/>
        <v xml:space="preserve">England – CCGs - North Tyneside </v>
      </c>
      <c r="D101" s="69">
        <f t="shared" si="34"/>
        <v>79343</v>
      </c>
      <c r="E101" s="69">
        <f t="shared" si="34"/>
        <v>87511</v>
      </c>
      <c r="F101" s="70">
        <f t="shared" si="27"/>
        <v>208871</v>
      </c>
      <c r="G101" s="70">
        <f t="shared" si="28"/>
        <v>101089</v>
      </c>
      <c r="H101" s="71">
        <f t="shared" si="29"/>
        <v>107782</v>
      </c>
      <c r="I101" s="71">
        <f t="shared" si="30"/>
        <v>79343</v>
      </c>
      <c r="J101" s="71">
        <f t="shared" si="31"/>
        <v>87511</v>
      </c>
      <c r="K101" s="68">
        <f t="shared" si="32"/>
        <v>21746</v>
      </c>
      <c r="L101" s="69">
        <f t="shared" si="33"/>
        <v>20271</v>
      </c>
      <c r="M101" s="112">
        <v>1083</v>
      </c>
      <c r="N101" s="112">
        <v>1171</v>
      </c>
      <c r="O101" s="112">
        <v>1139</v>
      </c>
      <c r="P101" s="112">
        <v>1164</v>
      </c>
      <c r="Q101" s="112">
        <v>1217</v>
      </c>
      <c r="R101" s="112">
        <v>1206</v>
      </c>
      <c r="S101" s="112">
        <v>1292</v>
      </c>
      <c r="T101" s="112">
        <v>1227</v>
      </c>
      <c r="U101" s="112">
        <v>1152</v>
      </c>
      <c r="V101" s="112">
        <v>1272</v>
      </c>
      <c r="W101" s="112">
        <v>1289</v>
      </c>
      <c r="X101" s="112">
        <v>1319</v>
      </c>
      <c r="Y101" s="112">
        <v>1282</v>
      </c>
      <c r="Z101" s="112">
        <v>1202</v>
      </c>
      <c r="AA101" s="112">
        <v>1298</v>
      </c>
      <c r="AB101" s="112">
        <v>1210</v>
      </c>
      <c r="AC101" s="112">
        <v>1110</v>
      </c>
      <c r="AD101" s="112">
        <v>1113</v>
      </c>
      <c r="AE101" s="112">
        <v>1058</v>
      </c>
      <c r="AF101" s="112">
        <v>916</v>
      </c>
      <c r="AG101" s="112">
        <v>833</v>
      </c>
      <c r="AH101" s="112">
        <v>913</v>
      </c>
      <c r="AI101" s="112">
        <v>1067</v>
      </c>
      <c r="AJ101" s="112">
        <v>1135</v>
      </c>
      <c r="AK101" s="112">
        <v>1113</v>
      </c>
      <c r="AL101" s="112">
        <v>1061</v>
      </c>
      <c r="AM101" s="112">
        <v>1197</v>
      </c>
      <c r="AN101" s="112">
        <v>1214</v>
      </c>
      <c r="AO101" s="112">
        <v>1187</v>
      </c>
      <c r="AP101" s="112">
        <v>1212</v>
      </c>
      <c r="AQ101" s="112">
        <v>1129</v>
      </c>
      <c r="AR101" s="112">
        <v>1221</v>
      </c>
      <c r="AS101" s="112">
        <v>1280</v>
      </c>
      <c r="AT101" s="112">
        <v>1348</v>
      </c>
      <c r="AU101" s="112">
        <v>1343</v>
      </c>
      <c r="AV101" s="112">
        <v>1312</v>
      </c>
      <c r="AW101" s="112">
        <v>1302</v>
      </c>
      <c r="AX101" s="112">
        <v>1326</v>
      </c>
      <c r="AY101" s="112">
        <v>1331</v>
      </c>
      <c r="AZ101" s="112">
        <v>1472</v>
      </c>
      <c r="BA101" s="112">
        <v>1458</v>
      </c>
      <c r="BB101" s="112">
        <v>1515</v>
      </c>
      <c r="BC101" s="112">
        <v>1263</v>
      </c>
      <c r="BD101" s="112">
        <v>1201</v>
      </c>
      <c r="BE101" s="112">
        <v>1257</v>
      </c>
      <c r="BF101" s="112">
        <v>1251</v>
      </c>
      <c r="BG101" s="112">
        <v>1220</v>
      </c>
      <c r="BH101" s="112">
        <v>1328</v>
      </c>
      <c r="BI101" s="112">
        <v>1509</v>
      </c>
      <c r="BJ101" s="112">
        <v>1449</v>
      </c>
      <c r="BK101" s="112">
        <v>1428</v>
      </c>
      <c r="BL101" s="112">
        <v>1348</v>
      </c>
      <c r="BM101" s="112">
        <v>1401</v>
      </c>
      <c r="BN101" s="112">
        <v>1413</v>
      </c>
      <c r="BO101" s="112">
        <v>1482</v>
      </c>
      <c r="BP101" s="112">
        <v>1554</v>
      </c>
      <c r="BQ101" s="112">
        <v>1539</v>
      </c>
      <c r="BR101" s="112">
        <v>1571</v>
      </c>
      <c r="BS101" s="112">
        <v>1392</v>
      </c>
      <c r="BT101" s="112">
        <v>1372</v>
      </c>
      <c r="BU101" s="112">
        <v>1290</v>
      </c>
      <c r="BV101" s="112">
        <v>1328</v>
      </c>
      <c r="BW101" s="112">
        <v>1358</v>
      </c>
      <c r="BX101" s="112">
        <v>1240</v>
      </c>
      <c r="BY101" s="112">
        <v>1199</v>
      </c>
      <c r="BZ101" s="112">
        <v>1173</v>
      </c>
      <c r="CA101" s="112">
        <v>1229</v>
      </c>
      <c r="CB101" s="112">
        <v>1173</v>
      </c>
      <c r="CC101" s="112">
        <v>1138</v>
      </c>
      <c r="CD101" s="112">
        <v>1068</v>
      </c>
      <c r="CE101" s="112">
        <v>1053</v>
      </c>
      <c r="CF101" s="112">
        <v>1083</v>
      </c>
      <c r="CG101" s="112">
        <v>1189</v>
      </c>
      <c r="CH101" s="112">
        <v>1237</v>
      </c>
      <c r="CI101" s="112">
        <v>932</v>
      </c>
      <c r="CJ101" s="112">
        <v>832</v>
      </c>
      <c r="CK101" s="112">
        <v>826</v>
      </c>
      <c r="CL101" s="112">
        <v>705</v>
      </c>
      <c r="CM101" s="112">
        <v>607</v>
      </c>
      <c r="CN101" s="112">
        <v>496</v>
      </c>
      <c r="CO101" s="112">
        <v>554</v>
      </c>
      <c r="CP101" s="112">
        <v>524</v>
      </c>
      <c r="CQ101" s="112">
        <v>499</v>
      </c>
      <c r="CR101" s="112">
        <v>406</v>
      </c>
      <c r="CS101" s="112">
        <v>381</v>
      </c>
      <c r="CT101" s="112">
        <v>379</v>
      </c>
      <c r="CU101" s="112">
        <v>315</v>
      </c>
      <c r="CV101" s="112">
        <v>264</v>
      </c>
      <c r="CW101" s="112">
        <v>230</v>
      </c>
      <c r="CX101" s="112">
        <v>176</v>
      </c>
      <c r="CY101" s="112">
        <v>538</v>
      </c>
      <c r="CZ101" s="113">
        <v>950</v>
      </c>
      <c r="DA101" s="113">
        <v>1106</v>
      </c>
      <c r="DB101" s="113">
        <v>1138</v>
      </c>
      <c r="DC101" s="113">
        <v>1117</v>
      </c>
      <c r="DD101" s="113">
        <v>1171</v>
      </c>
      <c r="DE101" s="113">
        <v>1085</v>
      </c>
      <c r="DF101" s="113">
        <v>1151</v>
      </c>
      <c r="DG101" s="113">
        <v>1159</v>
      </c>
      <c r="DH101" s="113">
        <v>1191</v>
      </c>
      <c r="DI101" s="113">
        <v>1193</v>
      </c>
      <c r="DJ101" s="113">
        <v>1188</v>
      </c>
      <c r="DK101" s="113">
        <v>1118</v>
      </c>
      <c r="DL101" s="113">
        <v>1200</v>
      </c>
      <c r="DM101" s="113">
        <v>1084</v>
      </c>
      <c r="DN101" s="113">
        <v>1182</v>
      </c>
      <c r="DO101" s="113">
        <v>1103</v>
      </c>
      <c r="DP101" s="113">
        <v>1089</v>
      </c>
      <c r="DQ101" s="113">
        <v>1046</v>
      </c>
      <c r="DR101" s="113">
        <v>1018</v>
      </c>
      <c r="DS101" s="113">
        <v>808</v>
      </c>
      <c r="DT101" s="113">
        <v>791</v>
      </c>
      <c r="DU101" s="113">
        <v>785</v>
      </c>
      <c r="DV101" s="113">
        <v>1021</v>
      </c>
      <c r="DW101" s="113">
        <v>1115</v>
      </c>
      <c r="DX101" s="113">
        <v>1157</v>
      </c>
      <c r="DY101" s="113">
        <v>1051</v>
      </c>
      <c r="DZ101" s="113">
        <v>1106</v>
      </c>
      <c r="EA101" s="113">
        <v>1182</v>
      </c>
      <c r="EB101" s="113">
        <v>1340</v>
      </c>
      <c r="EC101" s="113">
        <v>1361</v>
      </c>
      <c r="ED101" s="113">
        <v>1253</v>
      </c>
      <c r="EE101" s="113">
        <v>1419</v>
      </c>
      <c r="EF101" s="113">
        <v>1434</v>
      </c>
      <c r="EG101" s="113">
        <v>1535</v>
      </c>
      <c r="EH101" s="113">
        <v>1454</v>
      </c>
      <c r="EI101" s="113">
        <v>1550</v>
      </c>
      <c r="EJ101" s="113">
        <v>1462</v>
      </c>
      <c r="EK101" s="113">
        <v>1434</v>
      </c>
      <c r="EL101" s="113">
        <v>1439</v>
      </c>
      <c r="EM101" s="113">
        <v>1578</v>
      </c>
      <c r="EN101" s="113">
        <v>1543</v>
      </c>
      <c r="EO101" s="113">
        <v>1449</v>
      </c>
      <c r="EP101" s="113">
        <v>1188</v>
      </c>
      <c r="EQ101" s="113">
        <v>1279</v>
      </c>
      <c r="ER101" s="113">
        <v>1323</v>
      </c>
      <c r="ES101" s="113">
        <v>1325</v>
      </c>
      <c r="ET101" s="113">
        <v>1414</v>
      </c>
      <c r="EU101" s="113">
        <v>1424</v>
      </c>
      <c r="EV101" s="113">
        <v>1552</v>
      </c>
      <c r="EW101" s="113">
        <v>1525</v>
      </c>
      <c r="EX101" s="113">
        <v>1519</v>
      </c>
      <c r="EY101" s="113">
        <v>1561</v>
      </c>
      <c r="EZ101" s="113">
        <v>1504</v>
      </c>
      <c r="FA101" s="113">
        <v>1548</v>
      </c>
      <c r="FB101" s="113">
        <v>1525</v>
      </c>
      <c r="FC101" s="113">
        <v>1636</v>
      </c>
      <c r="FD101" s="113">
        <v>1606</v>
      </c>
      <c r="FE101" s="113">
        <v>1603</v>
      </c>
      <c r="FF101" s="113">
        <v>1571</v>
      </c>
      <c r="FG101" s="113">
        <v>1469</v>
      </c>
      <c r="FH101" s="113">
        <v>1451</v>
      </c>
      <c r="FI101" s="113">
        <v>1413</v>
      </c>
      <c r="FJ101" s="113">
        <v>1453</v>
      </c>
      <c r="FK101" s="113">
        <v>1368</v>
      </c>
      <c r="FL101" s="113">
        <v>1327</v>
      </c>
      <c r="FM101" s="113">
        <v>1293</v>
      </c>
      <c r="FN101" s="113">
        <v>1290</v>
      </c>
      <c r="FO101" s="113">
        <v>1290</v>
      </c>
      <c r="FP101" s="113">
        <v>1151</v>
      </c>
      <c r="FQ101" s="113">
        <v>1224</v>
      </c>
      <c r="FR101" s="113">
        <v>1237</v>
      </c>
      <c r="FS101" s="113">
        <v>1217</v>
      </c>
      <c r="FT101" s="113">
        <v>1328</v>
      </c>
      <c r="FU101" s="113">
        <v>1391</v>
      </c>
      <c r="FV101" s="113">
        <v>1063</v>
      </c>
      <c r="FW101" s="113">
        <v>966</v>
      </c>
      <c r="FX101" s="113">
        <v>981</v>
      </c>
      <c r="FY101" s="113">
        <v>833</v>
      </c>
      <c r="FZ101" s="113">
        <v>731</v>
      </c>
      <c r="GA101" s="113">
        <v>665</v>
      </c>
      <c r="GB101" s="113">
        <v>768</v>
      </c>
      <c r="GC101" s="113">
        <v>692</v>
      </c>
      <c r="GD101" s="113">
        <v>723</v>
      </c>
      <c r="GE101" s="113">
        <v>644</v>
      </c>
      <c r="GF101" s="113">
        <v>587</v>
      </c>
      <c r="GG101" s="113">
        <v>527</v>
      </c>
      <c r="GH101" s="113">
        <v>472</v>
      </c>
      <c r="GI101" s="113">
        <v>444</v>
      </c>
      <c r="GJ101" s="113">
        <v>392</v>
      </c>
      <c r="GK101" s="113">
        <v>335</v>
      </c>
      <c r="GL101" s="114">
        <v>1398</v>
      </c>
    </row>
    <row r="102" spans="1:194" s="2" customFormat="1" x14ac:dyDescent="0.3">
      <c r="A102" s="115" t="s">
        <v>276</v>
      </c>
      <c r="B102" s="267" t="s">
        <v>586</v>
      </c>
      <c r="C102" s="48" t="str">
        <f t="shared" si="35"/>
        <v xml:space="preserve">England – CCGs - North West London </v>
      </c>
      <c r="D102" s="69">
        <f t="shared" si="34"/>
        <v>828249</v>
      </c>
      <c r="E102" s="69">
        <f t="shared" si="34"/>
        <v>805826</v>
      </c>
      <c r="F102" s="70">
        <f t="shared" ref="F102:F141" si="36">G102+H102</f>
        <v>2111469</v>
      </c>
      <c r="G102" s="70">
        <f t="shared" ref="G102:G141" si="37">SUM(M102:CY102)</f>
        <v>1073359</v>
      </c>
      <c r="H102" s="71">
        <f t="shared" ref="H102:H141" si="38">SUM(CZ102:GL102)</f>
        <v>1038110</v>
      </c>
      <c r="I102" s="71">
        <f t="shared" ref="I102:I141" si="39">SUM(AE102:CY102)</f>
        <v>828249</v>
      </c>
      <c r="J102" s="71">
        <f t="shared" ref="J102:J141" si="40">SUM(DR102:GL102)</f>
        <v>805826</v>
      </c>
      <c r="K102" s="68">
        <f t="shared" ref="K102:K141" si="41">SUM(M102:AD102)</f>
        <v>245110</v>
      </c>
      <c r="L102" s="69">
        <f t="shared" ref="L102:L141" si="42">SUM(CZ102:DQ102)</f>
        <v>232284</v>
      </c>
      <c r="M102" s="112">
        <v>13413</v>
      </c>
      <c r="N102" s="112">
        <v>14002</v>
      </c>
      <c r="O102" s="112">
        <v>14286</v>
      </c>
      <c r="P102" s="112">
        <v>14512</v>
      </c>
      <c r="Q102" s="112">
        <v>14876</v>
      </c>
      <c r="R102" s="112">
        <v>14398</v>
      </c>
      <c r="S102" s="112">
        <v>14735</v>
      </c>
      <c r="T102" s="112">
        <v>14829</v>
      </c>
      <c r="U102" s="112">
        <v>15259</v>
      </c>
      <c r="V102" s="112">
        <v>14151</v>
      </c>
      <c r="W102" s="112">
        <v>13609</v>
      </c>
      <c r="X102" s="112">
        <v>13185</v>
      </c>
      <c r="Y102" s="112">
        <v>13195</v>
      </c>
      <c r="Z102" s="112">
        <v>12809</v>
      </c>
      <c r="AA102" s="112">
        <v>12502</v>
      </c>
      <c r="AB102" s="112">
        <v>11904</v>
      </c>
      <c r="AC102" s="112">
        <v>11769</v>
      </c>
      <c r="AD102" s="112">
        <v>11676</v>
      </c>
      <c r="AE102" s="112">
        <v>11602</v>
      </c>
      <c r="AF102" s="112">
        <v>11368</v>
      </c>
      <c r="AG102" s="112">
        <v>11685</v>
      </c>
      <c r="AH102" s="112">
        <v>12934</v>
      </c>
      <c r="AI102" s="112">
        <v>13918</v>
      </c>
      <c r="AJ102" s="112">
        <v>15234</v>
      </c>
      <c r="AK102" s="112">
        <v>15995</v>
      </c>
      <c r="AL102" s="112">
        <v>16346</v>
      </c>
      <c r="AM102" s="112">
        <v>17465</v>
      </c>
      <c r="AN102" s="112">
        <v>17058</v>
      </c>
      <c r="AO102" s="112">
        <v>17267</v>
      </c>
      <c r="AP102" s="112">
        <v>18071</v>
      </c>
      <c r="AQ102" s="112">
        <v>18099</v>
      </c>
      <c r="AR102" s="112">
        <v>18267</v>
      </c>
      <c r="AS102" s="112">
        <v>18349</v>
      </c>
      <c r="AT102" s="112">
        <v>18260</v>
      </c>
      <c r="AU102" s="112">
        <v>19317</v>
      </c>
      <c r="AV102" s="112">
        <v>18752</v>
      </c>
      <c r="AW102" s="112">
        <v>18197</v>
      </c>
      <c r="AX102" s="112">
        <v>18035</v>
      </c>
      <c r="AY102" s="112">
        <v>18136</v>
      </c>
      <c r="AZ102" s="112">
        <v>18215</v>
      </c>
      <c r="BA102" s="112">
        <v>18090</v>
      </c>
      <c r="BB102" s="112">
        <v>17599</v>
      </c>
      <c r="BC102" s="112">
        <v>16284</v>
      </c>
      <c r="BD102" s="112">
        <v>16172</v>
      </c>
      <c r="BE102" s="112">
        <v>15486</v>
      </c>
      <c r="BF102" s="112">
        <v>14999</v>
      </c>
      <c r="BG102" s="112">
        <v>14749</v>
      </c>
      <c r="BH102" s="112">
        <v>14772</v>
      </c>
      <c r="BI102" s="112">
        <v>14687</v>
      </c>
      <c r="BJ102" s="112">
        <v>14015</v>
      </c>
      <c r="BK102" s="112">
        <v>13986</v>
      </c>
      <c r="BL102" s="112">
        <v>13604</v>
      </c>
      <c r="BM102" s="112">
        <v>13672</v>
      </c>
      <c r="BN102" s="112">
        <v>13454</v>
      </c>
      <c r="BO102" s="112">
        <v>13051</v>
      </c>
      <c r="BP102" s="112">
        <v>13096</v>
      </c>
      <c r="BQ102" s="112">
        <v>12741</v>
      </c>
      <c r="BR102" s="112">
        <v>12214</v>
      </c>
      <c r="BS102" s="112">
        <v>11736</v>
      </c>
      <c r="BT102" s="112">
        <v>11183</v>
      </c>
      <c r="BU102" s="112">
        <v>10923</v>
      </c>
      <c r="BV102" s="112">
        <v>10272</v>
      </c>
      <c r="BW102" s="112">
        <v>9843</v>
      </c>
      <c r="BX102" s="112">
        <v>9445</v>
      </c>
      <c r="BY102" s="112">
        <v>9426</v>
      </c>
      <c r="BZ102" s="112">
        <v>8831</v>
      </c>
      <c r="CA102" s="112">
        <v>8165</v>
      </c>
      <c r="CB102" s="112">
        <v>7947</v>
      </c>
      <c r="CC102" s="112">
        <v>7614</v>
      </c>
      <c r="CD102" s="112">
        <v>7230</v>
      </c>
      <c r="CE102" s="112">
        <v>7292</v>
      </c>
      <c r="CF102" s="112">
        <v>6917</v>
      </c>
      <c r="CG102" s="112">
        <v>6801</v>
      </c>
      <c r="CH102" s="112">
        <v>6973</v>
      </c>
      <c r="CI102" s="112">
        <v>5711</v>
      </c>
      <c r="CJ102" s="112">
        <v>5255</v>
      </c>
      <c r="CK102" s="112">
        <v>5139</v>
      </c>
      <c r="CL102" s="112">
        <v>4635</v>
      </c>
      <c r="CM102" s="112">
        <v>4245</v>
      </c>
      <c r="CN102" s="112">
        <v>3739</v>
      </c>
      <c r="CO102" s="112">
        <v>4122</v>
      </c>
      <c r="CP102" s="112">
        <v>3894</v>
      </c>
      <c r="CQ102" s="112">
        <v>3591</v>
      </c>
      <c r="CR102" s="112">
        <v>3194</v>
      </c>
      <c r="CS102" s="112">
        <v>2963</v>
      </c>
      <c r="CT102" s="112">
        <v>2692</v>
      </c>
      <c r="CU102" s="112">
        <v>2346</v>
      </c>
      <c r="CV102" s="112">
        <v>2041</v>
      </c>
      <c r="CW102" s="112">
        <v>1804</v>
      </c>
      <c r="CX102" s="112">
        <v>1441</v>
      </c>
      <c r="CY102" s="112">
        <v>5598</v>
      </c>
      <c r="CZ102" s="113">
        <v>13124</v>
      </c>
      <c r="DA102" s="113">
        <v>13370</v>
      </c>
      <c r="DB102" s="113">
        <v>13524</v>
      </c>
      <c r="DC102" s="113">
        <v>13791</v>
      </c>
      <c r="DD102" s="113">
        <v>14099</v>
      </c>
      <c r="DE102" s="113">
        <v>13858</v>
      </c>
      <c r="DF102" s="113">
        <v>13771</v>
      </c>
      <c r="DG102" s="113">
        <v>14147</v>
      </c>
      <c r="DH102" s="113">
        <v>14428</v>
      </c>
      <c r="DI102" s="113">
        <v>13256</v>
      </c>
      <c r="DJ102" s="113">
        <v>12948</v>
      </c>
      <c r="DK102" s="113">
        <v>12615</v>
      </c>
      <c r="DL102" s="113">
        <v>12561</v>
      </c>
      <c r="DM102" s="113">
        <v>11912</v>
      </c>
      <c r="DN102" s="113">
        <v>11721</v>
      </c>
      <c r="DO102" s="113">
        <v>11212</v>
      </c>
      <c r="DP102" s="113">
        <v>10918</v>
      </c>
      <c r="DQ102" s="113">
        <v>11029</v>
      </c>
      <c r="DR102" s="113">
        <v>10275</v>
      </c>
      <c r="DS102" s="113">
        <v>9853</v>
      </c>
      <c r="DT102" s="113">
        <v>10107</v>
      </c>
      <c r="DU102" s="113">
        <v>10363</v>
      </c>
      <c r="DV102" s="113">
        <v>12444</v>
      </c>
      <c r="DW102" s="113">
        <v>13966</v>
      </c>
      <c r="DX102" s="113">
        <v>15098</v>
      </c>
      <c r="DY102" s="113">
        <v>15378</v>
      </c>
      <c r="DZ102" s="113">
        <v>15474</v>
      </c>
      <c r="EA102" s="113">
        <v>15509</v>
      </c>
      <c r="EB102" s="113">
        <v>14757</v>
      </c>
      <c r="EC102" s="113">
        <v>14982</v>
      </c>
      <c r="ED102" s="113">
        <v>15282</v>
      </c>
      <c r="EE102" s="113">
        <v>15983</v>
      </c>
      <c r="EF102" s="113">
        <v>16034</v>
      </c>
      <c r="EG102" s="113">
        <v>16133</v>
      </c>
      <c r="EH102" s="113">
        <v>16996</v>
      </c>
      <c r="EI102" s="113">
        <v>16432</v>
      </c>
      <c r="EJ102" s="113">
        <v>15993</v>
      </c>
      <c r="EK102" s="113">
        <v>16376</v>
      </c>
      <c r="EL102" s="113">
        <v>16614</v>
      </c>
      <c r="EM102" s="113">
        <v>16555</v>
      </c>
      <c r="EN102" s="113">
        <v>16342</v>
      </c>
      <c r="EO102" s="113">
        <v>15793</v>
      </c>
      <c r="EP102" s="113">
        <v>14780</v>
      </c>
      <c r="EQ102" s="113">
        <v>14475</v>
      </c>
      <c r="ER102" s="113">
        <v>14438</v>
      </c>
      <c r="ES102" s="113">
        <v>14571</v>
      </c>
      <c r="ET102" s="113">
        <v>14480</v>
      </c>
      <c r="EU102" s="113">
        <v>14102</v>
      </c>
      <c r="EV102" s="113">
        <v>13906</v>
      </c>
      <c r="EW102" s="113">
        <v>13699</v>
      </c>
      <c r="EX102" s="113">
        <v>13842</v>
      </c>
      <c r="EY102" s="113">
        <v>13709</v>
      </c>
      <c r="EZ102" s="113">
        <v>13700</v>
      </c>
      <c r="FA102" s="113">
        <v>13525</v>
      </c>
      <c r="FB102" s="113">
        <v>13503</v>
      </c>
      <c r="FC102" s="113">
        <v>13347</v>
      </c>
      <c r="FD102" s="113">
        <v>13047</v>
      </c>
      <c r="FE102" s="113">
        <v>12605</v>
      </c>
      <c r="FF102" s="113">
        <v>12200</v>
      </c>
      <c r="FG102" s="113">
        <v>11660</v>
      </c>
      <c r="FH102" s="113">
        <v>11513</v>
      </c>
      <c r="FI102" s="113">
        <v>11095</v>
      </c>
      <c r="FJ102" s="113">
        <v>10690</v>
      </c>
      <c r="FK102" s="113">
        <v>10027</v>
      </c>
      <c r="FL102" s="113">
        <v>9700</v>
      </c>
      <c r="FM102" s="113">
        <v>9516</v>
      </c>
      <c r="FN102" s="113">
        <v>9022</v>
      </c>
      <c r="FO102" s="113">
        <v>8865</v>
      </c>
      <c r="FP102" s="113">
        <v>8337</v>
      </c>
      <c r="FQ102" s="113">
        <v>8028</v>
      </c>
      <c r="FR102" s="113">
        <v>8148</v>
      </c>
      <c r="FS102" s="113">
        <v>7873</v>
      </c>
      <c r="FT102" s="113">
        <v>7853</v>
      </c>
      <c r="FU102" s="113">
        <v>7782</v>
      </c>
      <c r="FV102" s="113">
        <v>6818</v>
      </c>
      <c r="FW102" s="113">
        <v>6280</v>
      </c>
      <c r="FX102" s="113">
        <v>6064</v>
      </c>
      <c r="FY102" s="113">
        <v>5642</v>
      </c>
      <c r="FZ102" s="113">
        <v>5199</v>
      </c>
      <c r="GA102" s="113">
        <v>4618</v>
      </c>
      <c r="GB102" s="113">
        <v>4656</v>
      </c>
      <c r="GC102" s="113">
        <v>4608</v>
      </c>
      <c r="GD102" s="113">
        <v>4418</v>
      </c>
      <c r="GE102" s="113">
        <v>4135</v>
      </c>
      <c r="GF102" s="113">
        <v>3786</v>
      </c>
      <c r="GG102" s="113">
        <v>3513</v>
      </c>
      <c r="GH102" s="113">
        <v>3037</v>
      </c>
      <c r="GI102" s="113">
        <v>2744</v>
      </c>
      <c r="GJ102" s="113">
        <v>2349</v>
      </c>
      <c r="GK102" s="113">
        <v>2217</v>
      </c>
      <c r="GL102" s="114">
        <v>8965</v>
      </c>
    </row>
    <row r="103" spans="1:194" s="2" customFormat="1" x14ac:dyDescent="0.3">
      <c r="A103" s="115" t="s">
        <v>276</v>
      </c>
      <c r="B103" s="267" t="s">
        <v>587</v>
      </c>
      <c r="C103" s="48" t="str">
        <f t="shared" si="35"/>
        <v xml:space="preserve">England – CCGs - North Yorkshire </v>
      </c>
      <c r="D103" s="69">
        <f t="shared" si="34"/>
        <v>170418</v>
      </c>
      <c r="E103" s="69">
        <f t="shared" si="34"/>
        <v>177419</v>
      </c>
      <c r="F103" s="70">
        <f t="shared" si="36"/>
        <v>429207</v>
      </c>
      <c r="G103" s="70">
        <f t="shared" si="37"/>
        <v>212423</v>
      </c>
      <c r="H103" s="71">
        <f t="shared" si="38"/>
        <v>216784</v>
      </c>
      <c r="I103" s="71">
        <f t="shared" si="39"/>
        <v>170418</v>
      </c>
      <c r="J103" s="71">
        <f t="shared" si="40"/>
        <v>177419</v>
      </c>
      <c r="K103" s="68">
        <f t="shared" si="41"/>
        <v>42005</v>
      </c>
      <c r="L103" s="69">
        <f t="shared" si="42"/>
        <v>39365</v>
      </c>
      <c r="M103" s="112">
        <v>1698</v>
      </c>
      <c r="N103" s="112">
        <v>1912</v>
      </c>
      <c r="O103" s="112">
        <v>1951</v>
      </c>
      <c r="P103" s="112">
        <v>2172</v>
      </c>
      <c r="Q103" s="112">
        <v>2288</v>
      </c>
      <c r="R103" s="112">
        <v>2266</v>
      </c>
      <c r="S103" s="112">
        <v>2310</v>
      </c>
      <c r="T103" s="112">
        <v>2294</v>
      </c>
      <c r="U103" s="112">
        <v>2335</v>
      </c>
      <c r="V103" s="112">
        <v>2521</v>
      </c>
      <c r="W103" s="112">
        <v>2610</v>
      </c>
      <c r="X103" s="112">
        <v>2438</v>
      </c>
      <c r="Y103" s="112">
        <v>2462</v>
      </c>
      <c r="Z103" s="112">
        <v>2483</v>
      </c>
      <c r="AA103" s="112">
        <v>2384</v>
      </c>
      <c r="AB103" s="112">
        <v>2372</v>
      </c>
      <c r="AC103" s="112">
        <v>2474</v>
      </c>
      <c r="AD103" s="112">
        <v>3035</v>
      </c>
      <c r="AE103" s="112">
        <v>2399</v>
      </c>
      <c r="AF103" s="112">
        <v>2007</v>
      </c>
      <c r="AG103" s="112">
        <v>1783</v>
      </c>
      <c r="AH103" s="112">
        <v>1769</v>
      </c>
      <c r="AI103" s="112">
        <v>1827</v>
      </c>
      <c r="AJ103" s="112">
        <v>2193</v>
      </c>
      <c r="AK103" s="112">
        <v>2057</v>
      </c>
      <c r="AL103" s="112">
        <v>1999</v>
      </c>
      <c r="AM103" s="112">
        <v>1821</v>
      </c>
      <c r="AN103" s="112">
        <v>2225</v>
      </c>
      <c r="AO103" s="112">
        <v>2456</v>
      </c>
      <c r="AP103" s="112">
        <v>2638</v>
      </c>
      <c r="AQ103" s="112">
        <v>2591</v>
      </c>
      <c r="AR103" s="112">
        <v>2393</v>
      </c>
      <c r="AS103" s="112">
        <v>2524</v>
      </c>
      <c r="AT103" s="112">
        <v>2282</v>
      </c>
      <c r="AU103" s="112">
        <v>2434</v>
      </c>
      <c r="AV103" s="112">
        <v>2198</v>
      </c>
      <c r="AW103" s="112">
        <v>2193</v>
      </c>
      <c r="AX103" s="112">
        <v>2187</v>
      </c>
      <c r="AY103" s="112">
        <v>2369</v>
      </c>
      <c r="AZ103" s="112">
        <v>2406</v>
      </c>
      <c r="BA103" s="112">
        <v>2328</v>
      </c>
      <c r="BB103" s="112">
        <v>2208</v>
      </c>
      <c r="BC103" s="112">
        <v>2133</v>
      </c>
      <c r="BD103" s="112">
        <v>2060</v>
      </c>
      <c r="BE103" s="112">
        <v>2228</v>
      </c>
      <c r="BF103" s="112">
        <v>2332</v>
      </c>
      <c r="BG103" s="112">
        <v>2459</v>
      </c>
      <c r="BH103" s="112">
        <v>2649</v>
      </c>
      <c r="BI103" s="112">
        <v>2875</v>
      </c>
      <c r="BJ103" s="112">
        <v>3013</v>
      </c>
      <c r="BK103" s="112">
        <v>2954</v>
      </c>
      <c r="BL103" s="112">
        <v>3047</v>
      </c>
      <c r="BM103" s="112">
        <v>3155</v>
      </c>
      <c r="BN103" s="112">
        <v>3350</v>
      </c>
      <c r="BO103" s="112">
        <v>3207</v>
      </c>
      <c r="BP103" s="112">
        <v>3422</v>
      </c>
      <c r="BQ103" s="112">
        <v>3468</v>
      </c>
      <c r="BR103" s="112">
        <v>3454</v>
      </c>
      <c r="BS103" s="112">
        <v>3383</v>
      </c>
      <c r="BT103" s="112">
        <v>3297</v>
      </c>
      <c r="BU103" s="112">
        <v>3199</v>
      </c>
      <c r="BV103" s="112">
        <v>3054</v>
      </c>
      <c r="BW103" s="112">
        <v>2932</v>
      </c>
      <c r="BX103" s="112">
        <v>2982</v>
      </c>
      <c r="BY103" s="112">
        <v>2847</v>
      </c>
      <c r="BZ103" s="112">
        <v>2773</v>
      </c>
      <c r="CA103" s="112">
        <v>2817</v>
      </c>
      <c r="CB103" s="112">
        <v>2752</v>
      </c>
      <c r="CC103" s="112">
        <v>2653</v>
      </c>
      <c r="CD103" s="112">
        <v>2594</v>
      </c>
      <c r="CE103" s="112">
        <v>2646</v>
      </c>
      <c r="CF103" s="112">
        <v>2841</v>
      </c>
      <c r="CG103" s="112">
        <v>3023</v>
      </c>
      <c r="CH103" s="112">
        <v>3279</v>
      </c>
      <c r="CI103" s="112">
        <v>2409</v>
      </c>
      <c r="CJ103" s="112">
        <v>2343</v>
      </c>
      <c r="CK103" s="112">
        <v>2324</v>
      </c>
      <c r="CL103" s="112">
        <v>2035</v>
      </c>
      <c r="CM103" s="112">
        <v>1615</v>
      </c>
      <c r="CN103" s="112">
        <v>1432</v>
      </c>
      <c r="CO103" s="112">
        <v>1551</v>
      </c>
      <c r="CP103" s="112">
        <v>1480</v>
      </c>
      <c r="CQ103" s="112">
        <v>1415</v>
      </c>
      <c r="CR103" s="112">
        <v>1112</v>
      </c>
      <c r="CS103" s="112">
        <v>1148</v>
      </c>
      <c r="CT103" s="112">
        <v>978</v>
      </c>
      <c r="CU103" s="112">
        <v>845</v>
      </c>
      <c r="CV103" s="112">
        <v>718</v>
      </c>
      <c r="CW103" s="112">
        <v>639</v>
      </c>
      <c r="CX103" s="112">
        <v>539</v>
      </c>
      <c r="CY103" s="112">
        <v>1670</v>
      </c>
      <c r="CZ103" s="113">
        <v>1690</v>
      </c>
      <c r="DA103" s="113">
        <v>1770</v>
      </c>
      <c r="DB103" s="113">
        <v>1938</v>
      </c>
      <c r="DC103" s="113">
        <v>2008</v>
      </c>
      <c r="DD103" s="113">
        <v>2049</v>
      </c>
      <c r="DE103" s="113">
        <v>2188</v>
      </c>
      <c r="DF103" s="113">
        <v>2133</v>
      </c>
      <c r="DG103" s="113">
        <v>2276</v>
      </c>
      <c r="DH103" s="113">
        <v>2408</v>
      </c>
      <c r="DI103" s="113">
        <v>2315</v>
      </c>
      <c r="DJ103" s="113">
        <v>2365</v>
      </c>
      <c r="DK103" s="113">
        <v>2359</v>
      </c>
      <c r="DL103" s="113">
        <v>2394</v>
      </c>
      <c r="DM103" s="113">
        <v>2365</v>
      </c>
      <c r="DN103" s="113">
        <v>2288</v>
      </c>
      <c r="DO103" s="113">
        <v>2282</v>
      </c>
      <c r="DP103" s="113">
        <v>2228</v>
      </c>
      <c r="DQ103" s="113">
        <v>2309</v>
      </c>
      <c r="DR103" s="113">
        <v>2045</v>
      </c>
      <c r="DS103" s="113">
        <v>1252</v>
      </c>
      <c r="DT103" s="113">
        <v>1199</v>
      </c>
      <c r="DU103" s="113">
        <v>1323</v>
      </c>
      <c r="DV103" s="113">
        <v>1595</v>
      </c>
      <c r="DW103" s="113">
        <v>1841</v>
      </c>
      <c r="DX103" s="113">
        <v>1938</v>
      </c>
      <c r="DY103" s="113">
        <v>1903</v>
      </c>
      <c r="DZ103" s="113">
        <v>1850</v>
      </c>
      <c r="EA103" s="113">
        <v>2075</v>
      </c>
      <c r="EB103" s="113">
        <v>1957</v>
      </c>
      <c r="EC103" s="113">
        <v>2072</v>
      </c>
      <c r="ED103" s="113">
        <v>2189</v>
      </c>
      <c r="EE103" s="113">
        <v>2057</v>
      </c>
      <c r="EF103" s="113">
        <v>2274</v>
      </c>
      <c r="EG103" s="113">
        <v>2188</v>
      </c>
      <c r="EH103" s="113">
        <v>2242</v>
      </c>
      <c r="EI103" s="113">
        <v>2294</v>
      </c>
      <c r="EJ103" s="113">
        <v>2236</v>
      </c>
      <c r="EK103" s="113">
        <v>2238</v>
      </c>
      <c r="EL103" s="113">
        <v>2258</v>
      </c>
      <c r="EM103" s="113">
        <v>2393</v>
      </c>
      <c r="EN103" s="113">
        <v>2259</v>
      </c>
      <c r="EO103" s="113">
        <v>2416</v>
      </c>
      <c r="EP103" s="113">
        <v>2144</v>
      </c>
      <c r="EQ103" s="113">
        <v>2241</v>
      </c>
      <c r="ER103" s="113">
        <v>2451</v>
      </c>
      <c r="ES103" s="113">
        <v>2429</v>
      </c>
      <c r="ET103" s="113">
        <v>2626</v>
      </c>
      <c r="EU103" s="113">
        <v>2822</v>
      </c>
      <c r="EV103" s="113">
        <v>2983</v>
      </c>
      <c r="EW103" s="113">
        <v>3214</v>
      </c>
      <c r="EX103" s="113">
        <v>3095</v>
      </c>
      <c r="EY103" s="113">
        <v>3328</v>
      </c>
      <c r="EZ103" s="113">
        <v>3354</v>
      </c>
      <c r="FA103" s="113">
        <v>3469</v>
      </c>
      <c r="FB103" s="113">
        <v>3392</v>
      </c>
      <c r="FC103" s="113">
        <v>3692</v>
      </c>
      <c r="FD103" s="113">
        <v>3579</v>
      </c>
      <c r="FE103" s="113">
        <v>3530</v>
      </c>
      <c r="FF103" s="113">
        <v>3408</v>
      </c>
      <c r="FG103" s="113">
        <v>3413</v>
      </c>
      <c r="FH103" s="113">
        <v>3296</v>
      </c>
      <c r="FI103" s="113">
        <v>3272</v>
      </c>
      <c r="FJ103" s="113">
        <v>3198</v>
      </c>
      <c r="FK103" s="113">
        <v>2959</v>
      </c>
      <c r="FL103" s="113">
        <v>3038</v>
      </c>
      <c r="FM103" s="113">
        <v>2856</v>
      </c>
      <c r="FN103" s="113">
        <v>2896</v>
      </c>
      <c r="FO103" s="113">
        <v>2835</v>
      </c>
      <c r="FP103" s="113">
        <v>2817</v>
      </c>
      <c r="FQ103" s="113">
        <v>2998</v>
      </c>
      <c r="FR103" s="113">
        <v>2882</v>
      </c>
      <c r="FS103" s="113">
        <v>2986</v>
      </c>
      <c r="FT103" s="113">
        <v>3108</v>
      </c>
      <c r="FU103" s="113">
        <v>3412</v>
      </c>
      <c r="FV103" s="113">
        <v>2627</v>
      </c>
      <c r="FW103" s="113">
        <v>2684</v>
      </c>
      <c r="FX103" s="113">
        <v>2424</v>
      </c>
      <c r="FY103" s="113">
        <v>2202</v>
      </c>
      <c r="FZ103" s="113">
        <v>2065</v>
      </c>
      <c r="GA103" s="113">
        <v>1902</v>
      </c>
      <c r="GB103" s="113">
        <v>1842</v>
      </c>
      <c r="GC103" s="113">
        <v>1885</v>
      </c>
      <c r="GD103" s="113">
        <v>1719</v>
      </c>
      <c r="GE103" s="113">
        <v>1587</v>
      </c>
      <c r="GF103" s="113">
        <v>1502</v>
      </c>
      <c r="GG103" s="113">
        <v>1377</v>
      </c>
      <c r="GH103" s="113">
        <v>1213</v>
      </c>
      <c r="GI103" s="113">
        <v>1063</v>
      </c>
      <c r="GJ103" s="113">
        <v>895</v>
      </c>
      <c r="GK103" s="113">
        <v>941</v>
      </c>
      <c r="GL103" s="114">
        <v>3674</v>
      </c>
    </row>
    <row r="104" spans="1:194" s="2" customFormat="1" x14ac:dyDescent="0.3">
      <c r="A104" s="115" t="s">
        <v>276</v>
      </c>
      <c r="B104" s="267" t="s">
        <v>588</v>
      </c>
      <c r="C104" s="48" t="str">
        <f t="shared" si="35"/>
        <v xml:space="preserve">England – CCGs - Northamptonshire </v>
      </c>
      <c r="D104" s="69">
        <f t="shared" si="34"/>
        <v>280031</v>
      </c>
      <c r="E104" s="69">
        <f t="shared" si="34"/>
        <v>290793</v>
      </c>
      <c r="F104" s="70">
        <f t="shared" si="36"/>
        <v>740111</v>
      </c>
      <c r="G104" s="70">
        <f t="shared" si="37"/>
        <v>366197</v>
      </c>
      <c r="H104" s="71">
        <f t="shared" si="38"/>
        <v>373914</v>
      </c>
      <c r="I104" s="71">
        <f t="shared" si="39"/>
        <v>280031</v>
      </c>
      <c r="J104" s="71">
        <f t="shared" si="40"/>
        <v>290793</v>
      </c>
      <c r="K104" s="68">
        <f t="shared" si="41"/>
        <v>86166</v>
      </c>
      <c r="L104" s="69">
        <f t="shared" si="42"/>
        <v>83121</v>
      </c>
      <c r="M104" s="112">
        <v>4287</v>
      </c>
      <c r="N104" s="112">
        <v>4404</v>
      </c>
      <c r="O104" s="112">
        <v>4570</v>
      </c>
      <c r="P104" s="112">
        <v>4740</v>
      </c>
      <c r="Q104" s="112">
        <v>4972</v>
      </c>
      <c r="R104" s="112">
        <v>5022</v>
      </c>
      <c r="S104" s="112">
        <v>5053</v>
      </c>
      <c r="T104" s="112">
        <v>5102</v>
      </c>
      <c r="U104" s="112">
        <v>5273</v>
      </c>
      <c r="V104" s="112">
        <v>5204</v>
      </c>
      <c r="W104" s="112">
        <v>5124</v>
      </c>
      <c r="X104" s="112">
        <v>5039</v>
      </c>
      <c r="Y104" s="112">
        <v>5070</v>
      </c>
      <c r="Z104" s="112">
        <v>4786</v>
      </c>
      <c r="AA104" s="112">
        <v>4571</v>
      </c>
      <c r="AB104" s="112">
        <v>4277</v>
      </c>
      <c r="AC104" s="112">
        <v>4393</v>
      </c>
      <c r="AD104" s="112">
        <v>4279</v>
      </c>
      <c r="AE104" s="112">
        <v>3979</v>
      </c>
      <c r="AF104" s="112">
        <v>3547</v>
      </c>
      <c r="AG104" s="112">
        <v>3603</v>
      </c>
      <c r="AH104" s="112">
        <v>3638</v>
      </c>
      <c r="AI104" s="112">
        <v>3738</v>
      </c>
      <c r="AJ104" s="112">
        <v>4216</v>
      </c>
      <c r="AK104" s="112">
        <v>4223</v>
      </c>
      <c r="AL104" s="112">
        <v>4380</v>
      </c>
      <c r="AM104" s="112">
        <v>4183</v>
      </c>
      <c r="AN104" s="112">
        <v>4459</v>
      </c>
      <c r="AO104" s="112">
        <v>4454</v>
      </c>
      <c r="AP104" s="112">
        <v>4639</v>
      </c>
      <c r="AQ104" s="112">
        <v>4492</v>
      </c>
      <c r="AR104" s="112">
        <v>4362</v>
      </c>
      <c r="AS104" s="112">
        <v>4805</v>
      </c>
      <c r="AT104" s="112">
        <v>4486</v>
      </c>
      <c r="AU104" s="112">
        <v>4697</v>
      </c>
      <c r="AV104" s="112">
        <v>4700</v>
      </c>
      <c r="AW104" s="112">
        <v>4634</v>
      </c>
      <c r="AX104" s="112">
        <v>4883</v>
      </c>
      <c r="AY104" s="112">
        <v>4860</v>
      </c>
      <c r="AZ104" s="112">
        <v>4979</v>
      </c>
      <c r="BA104" s="112">
        <v>5087</v>
      </c>
      <c r="BB104" s="112">
        <v>4971</v>
      </c>
      <c r="BC104" s="112">
        <v>4487</v>
      </c>
      <c r="BD104" s="112">
        <v>4469</v>
      </c>
      <c r="BE104" s="112">
        <v>4592</v>
      </c>
      <c r="BF104" s="112">
        <v>4707</v>
      </c>
      <c r="BG104" s="112">
        <v>4983</v>
      </c>
      <c r="BH104" s="112">
        <v>5081</v>
      </c>
      <c r="BI104" s="112">
        <v>5226</v>
      </c>
      <c r="BJ104" s="112">
        <v>5425</v>
      </c>
      <c r="BK104" s="112">
        <v>5175</v>
      </c>
      <c r="BL104" s="112">
        <v>5353</v>
      </c>
      <c r="BM104" s="112">
        <v>5306</v>
      </c>
      <c r="BN104" s="112">
        <v>5447</v>
      </c>
      <c r="BO104" s="112">
        <v>5379</v>
      </c>
      <c r="BP104" s="112">
        <v>5582</v>
      </c>
      <c r="BQ104" s="112">
        <v>5265</v>
      </c>
      <c r="BR104" s="112">
        <v>5108</v>
      </c>
      <c r="BS104" s="112">
        <v>4897</v>
      </c>
      <c r="BT104" s="112">
        <v>4579</v>
      </c>
      <c r="BU104" s="112">
        <v>4431</v>
      </c>
      <c r="BV104" s="112">
        <v>4228</v>
      </c>
      <c r="BW104" s="112">
        <v>4162</v>
      </c>
      <c r="BX104" s="112">
        <v>4033</v>
      </c>
      <c r="BY104" s="112">
        <v>3764</v>
      </c>
      <c r="BZ104" s="112">
        <v>3752</v>
      </c>
      <c r="CA104" s="112">
        <v>3801</v>
      </c>
      <c r="CB104" s="112">
        <v>3563</v>
      </c>
      <c r="CC104" s="112">
        <v>3504</v>
      </c>
      <c r="CD104" s="112">
        <v>3495</v>
      </c>
      <c r="CE104" s="112">
        <v>3533</v>
      </c>
      <c r="CF104" s="112">
        <v>3616</v>
      </c>
      <c r="CG104" s="112">
        <v>3812</v>
      </c>
      <c r="CH104" s="112">
        <v>4042</v>
      </c>
      <c r="CI104" s="112">
        <v>3121</v>
      </c>
      <c r="CJ104" s="112">
        <v>2969</v>
      </c>
      <c r="CK104" s="112">
        <v>2827</v>
      </c>
      <c r="CL104" s="112">
        <v>2356</v>
      </c>
      <c r="CM104" s="112">
        <v>2274</v>
      </c>
      <c r="CN104" s="112">
        <v>1880</v>
      </c>
      <c r="CO104" s="112">
        <v>1736</v>
      </c>
      <c r="CP104" s="112">
        <v>1725</v>
      </c>
      <c r="CQ104" s="112">
        <v>1556</v>
      </c>
      <c r="CR104" s="112">
        <v>1318</v>
      </c>
      <c r="CS104" s="112">
        <v>1302</v>
      </c>
      <c r="CT104" s="112">
        <v>1132</v>
      </c>
      <c r="CU104" s="112">
        <v>890</v>
      </c>
      <c r="CV104" s="112">
        <v>851</v>
      </c>
      <c r="CW104" s="112">
        <v>759</v>
      </c>
      <c r="CX104" s="112">
        <v>595</v>
      </c>
      <c r="CY104" s="112">
        <v>1928</v>
      </c>
      <c r="CZ104" s="113">
        <v>4154</v>
      </c>
      <c r="DA104" s="113">
        <v>4211</v>
      </c>
      <c r="DB104" s="113">
        <v>4524</v>
      </c>
      <c r="DC104" s="113">
        <v>4592</v>
      </c>
      <c r="DD104" s="113">
        <v>4798</v>
      </c>
      <c r="DE104" s="113">
        <v>4699</v>
      </c>
      <c r="DF104" s="113">
        <v>4874</v>
      </c>
      <c r="DG104" s="113">
        <v>4983</v>
      </c>
      <c r="DH104" s="113">
        <v>5021</v>
      </c>
      <c r="DI104" s="113">
        <v>4824</v>
      </c>
      <c r="DJ104" s="113">
        <v>4840</v>
      </c>
      <c r="DK104" s="113">
        <v>4809</v>
      </c>
      <c r="DL104" s="113">
        <v>4861</v>
      </c>
      <c r="DM104" s="113">
        <v>4823</v>
      </c>
      <c r="DN104" s="113">
        <v>4616</v>
      </c>
      <c r="DO104" s="113">
        <v>4318</v>
      </c>
      <c r="DP104" s="113">
        <v>4182</v>
      </c>
      <c r="DQ104" s="113">
        <v>3992</v>
      </c>
      <c r="DR104" s="113">
        <v>3899</v>
      </c>
      <c r="DS104" s="113">
        <v>3407</v>
      </c>
      <c r="DT104" s="113">
        <v>3174</v>
      </c>
      <c r="DU104" s="113">
        <v>3473</v>
      </c>
      <c r="DV104" s="113">
        <v>3661</v>
      </c>
      <c r="DW104" s="113">
        <v>3802</v>
      </c>
      <c r="DX104" s="113">
        <v>3813</v>
      </c>
      <c r="DY104" s="113">
        <v>3663</v>
      </c>
      <c r="DZ104" s="113">
        <v>4101</v>
      </c>
      <c r="EA104" s="113">
        <v>4087</v>
      </c>
      <c r="EB104" s="113">
        <v>4388</v>
      </c>
      <c r="EC104" s="113">
        <v>4428</v>
      </c>
      <c r="ED104" s="113">
        <v>4506</v>
      </c>
      <c r="EE104" s="113">
        <v>4814</v>
      </c>
      <c r="EF104" s="113">
        <v>4999</v>
      </c>
      <c r="EG104" s="113">
        <v>4913</v>
      </c>
      <c r="EH104" s="113">
        <v>5029</v>
      </c>
      <c r="EI104" s="113">
        <v>5218</v>
      </c>
      <c r="EJ104" s="113">
        <v>4984</v>
      </c>
      <c r="EK104" s="113">
        <v>5293</v>
      </c>
      <c r="EL104" s="113">
        <v>5012</v>
      </c>
      <c r="EM104" s="113">
        <v>5063</v>
      </c>
      <c r="EN104" s="113">
        <v>5235</v>
      </c>
      <c r="EO104" s="113">
        <v>4825</v>
      </c>
      <c r="EP104" s="113">
        <v>4488</v>
      </c>
      <c r="EQ104" s="113">
        <v>4367</v>
      </c>
      <c r="ER104" s="113">
        <v>4679</v>
      </c>
      <c r="ES104" s="113">
        <v>4872</v>
      </c>
      <c r="ET104" s="113">
        <v>5030</v>
      </c>
      <c r="EU104" s="113">
        <v>5108</v>
      </c>
      <c r="EV104" s="113">
        <v>5352</v>
      </c>
      <c r="EW104" s="113">
        <v>5563</v>
      </c>
      <c r="EX104" s="113">
        <v>5085</v>
      </c>
      <c r="EY104" s="113">
        <v>5532</v>
      </c>
      <c r="EZ104" s="113">
        <v>5508</v>
      </c>
      <c r="FA104" s="113">
        <v>5469</v>
      </c>
      <c r="FB104" s="113">
        <v>5288</v>
      </c>
      <c r="FC104" s="113">
        <v>5354</v>
      </c>
      <c r="FD104" s="113">
        <v>5333</v>
      </c>
      <c r="FE104" s="113">
        <v>5178</v>
      </c>
      <c r="FF104" s="113">
        <v>5031</v>
      </c>
      <c r="FG104" s="113">
        <v>4784</v>
      </c>
      <c r="FH104" s="113">
        <v>4581</v>
      </c>
      <c r="FI104" s="113">
        <v>4374</v>
      </c>
      <c r="FJ104" s="113">
        <v>4340</v>
      </c>
      <c r="FK104" s="113">
        <v>4039</v>
      </c>
      <c r="FL104" s="113">
        <v>4004</v>
      </c>
      <c r="FM104" s="113">
        <v>3810</v>
      </c>
      <c r="FN104" s="113">
        <v>3845</v>
      </c>
      <c r="FO104" s="113">
        <v>3834</v>
      </c>
      <c r="FP104" s="113">
        <v>3813</v>
      </c>
      <c r="FQ104" s="113">
        <v>3894</v>
      </c>
      <c r="FR104" s="113">
        <v>3937</v>
      </c>
      <c r="FS104" s="113">
        <v>4086</v>
      </c>
      <c r="FT104" s="113">
        <v>4316</v>
      </c>
      <c r="FU104" s="113">
        <v>4545</v>
      </c>
      <c r="FV104" s="113">
        <v>3310</v>
      </c>
      <c r="FW104" s="113">
        <v>3095</v>
      </c>
      <c r="FX104" s="113">
        <v>3129</v>
      </c>
      <c r="FY104" s="113">
        <v>2701</v>
      </c>
      <c r="FZ104" s="113">
        <v>2355</v>
      </c>
      <c r="GA104" s="113">
        <v>2043</v>
      </c>
      <c r="GB104" s="113">
        <v>2031</v>
      </c>
      <c r="GC104" s="113">
        <v>2013</v>
      </c>
      <c r="GD104" s="113">
        <v>1909</v>
      </c>
      <c r="GE104" s="113">
        <v>1706</v>
      </c>
      <c r="GF104" s="113">
        <v>1548</v>
      </c>
      <c r="GG104" s="113">
        <v>1349</v>
      </c>
      <c r="GH104" s="113">
        <v>1371</v>
      </c>
      <c r="GI104" s="113">
        <v>1126</v>
      </c>
      <c r="GJ104" s="113">
        <v>1062</v>
      </c>
      <c r="GK104" s="113">
        <v>871</v>
      </c>
      <c r="GL104" s="114">
        <v>3948</v>
      </c>
    </row>
    <row r="105" spans="1:194" s="2" customFormat="1" x14ac:dyDescent="0.3">
      <c r="A105" s="115" t="s">
        <v>276</v>
      </c>
      <c r="B105" s="267" t="s">
        <v>589</v>
      </c>
      <c r="C105" s="48" t="str">
        <f t="shared" si="35"/>
        <v xml:space="preserve">England – CCGs - Northumberland </v>
      </c>
      <c r="D105" s="69">
        <f t="shared" si="34"/>
        <v>127613</v>
      </c>
      <c r="E105" s="69">
        <f t="shared" si="34"/>
        <v>137406</v>
      </c>
      <c r="F105" s="70">
        <f t="shared" si="36"/>
        <v>323820</v>
      </c>
      <c r="G105" s="70">
        <f t="shared" si="37"/>
        <v>158024</v>
      </c>
      <c r="H105" s="71">
        <f t="shared" si="38"/>
        <v>165796</v>
      </c>
      <c r="I105" s="71">
        <f t="shared" si="39"/>
        <v>127613</v>
      </c>
      <c r="J105" s="71">
        <f t="shared" si="40"/>
        <v>137406</v>
      </c>
      <c r="K105" s="68">
        <f t="shared" si="41"/>
        <v>30411</v>
      </c>
      <c r="L105" s="69">
        <f t="shared" si="42"/>
        <v>28390</v>
      </c>
      <c r="M105" s="112">
        <v>1252</v>
      </c>
      <c r="N105" s="112">
        <v>1390</v>
      </c>
      <c r="O105" s="112">
        <v>1614</v>
      </c>
      <c r="P105" s="112">
        <v>1497</v>
      </c>
      <c r="Q105" s="112">
        <v>1666</v>
      </c>
      <c r="R105" s="112">
        <v>1639</v>
      </c>
      <c r="S105" s="112">
        <v>1642</v>
      </c>
      <c r="T105" s="112">
        <v>1711</v>
      </c>
      <c r="U105" s="112">
        <v>1780</v>
      </c>
      <c r="V105" s="112">
        <v>1798</v>
      </c>
      <c r="W105" s="112">
        <v>1828</v>
      </c>
      <c r="X105" s="112">
        <v>1779</v>
      </c>
      <c r="Y105" s="112">
        <v>1914</v>
      </c>
      <c r="Z105" s="112">
        <v>1763</v>
      </c>
      <c r="AA105" s="112">
        <v>1835</v>
      </c>
      <c r="AB105" s="112">
        <v>1803</v>
      </c>
      <c r="AC105" s="112">
        <v>1810</v>
      </c>
      <c r="AD105" s="112">
        <v>1690</v>
      </c>
      <c r="AE105" s="112">
        <v>1641</v>
      </c>
      <c r="AF105" s="112">
        <v>1403</v>
      </c>
      <c r="AG105" s="112">
        <v>1357</v>
      </c>
      <c r="AH105" s="112">
        <v>1481</v>
      </c>
      <c r="AI105" s="112">
        <v>1449</v>
      </c>
      <c r="AJ105" s="112">
        <v>1645</v>
      </c>
      <c r="AK105" s="112">
        <v>1713</v>
      </c>
      <c r="AL105" s="112">
        <v>1617</v>
      </c>
      <c r="AM105" s="112">
        <v>1589</v>
      </c>
      <c r="AN105" s="112">
        <v>1653</v>
      </c>
      <c r="AO105" s="112">
        <v>1712</v>
      </c>
      <c r="AP105" s="112">
        <v>1702</v>
      </c>
      <c r="AQ105" s="112">
        <v>1600</v>
      </c>
      <c r="AR105" s="112">
        <v>1654</v>
      </c>
      <c r="AS105" s="112">
        <v>1728</v>
      </c>
      <c r="AT105" s="112">
        <v>1647</v>
      </c>
      <c r="AU105" s="112">
        <v>1671</v>
      </c>
      <c r="AV105" s="112">
        <v>1709</v>
      </c>
      <c r="AW105" s="112">
        <v>1597</v>
      </c>
      <c r="AX105" s="112">
        <v>1603</v>
      </c>
      <c r="AY105" s="112">
        <v>1577</v>
      </c>
      <c r="AZ105" s="112">
        <v>1732</v>
      </c>
      <c r="BA105" s="112">
        <v>1821</v>
      </c>
      <c r="BB105" s="112">
        <v>1915</v>
      </c>
      <c r="BC105" s="112">
        <v>1617</v>
      </c>
      <c r="BD105" s="112">
        <v>1635</v>
      </c>
      <c r="BE105" s="112">
        <v>1678</v>
      </c>
      <c r="BF105" s="112">
        <v>1743</v>
      </c>
      <c r="BG105" s="112">
        <v>1818</v>
      </c>
      <c r="BH105" s="112">
        <v>1920</v>
      </c>
      <c r="BI105" s="112">
        <v>1988</v>
      </c>
      <c r="BJ105" s="112">
        <v>2215</v>
      </c>
      <c r="BK105" s="112">
        <v>2070</v>
      </c>
      <c r="BL105" s="112">
        <v>2187</v>
      </c>
      <c r="BM105" s="112">
        <v>2224</v>
      </c>
      <c r="BN105" s="112">
        <v>2417</v>
      </c>
      <c r="BO105" s="112">
        <v>2384</v>
      </c>
      <c r="BP105" s="112">
        <v>2571</v>
      </c>
      <c r="BQ105" s="112">
        <v>2616</v>
      </c>
      <c r="BR105" s="112">
        <v>2472</v>
      </c>
      <c r="BS105" s="112">
        <v>2480</v>
      </c>
      <c r="BT105" s="112">
        <v>2461</v>
      </c>
      <c r="BU105" s="112">
        <v>2516</v>
      </c>
      <c r="BV105" s="112">
        <v>2516</v>
      </c>
      <c r="BW105" s="112">
        <v>2421</v>
      </c>
      <c r="BX105" s="112">
        <v>2309</v>
      </c>
      <c r="BY105" s="112">
        <v>2283</v>
      </c>
      <c r="BZ105" s="112">
        <v>2181</v>
      </c>
      <c r="CA105" s="112">
        <v>2282</v>
      </c>
      <c r="CB105" s="112">
        <v>2148</v>
      </c>
      <c r="CC105" s="112">
        <v>2134</v>
      </c>
      <c r="CD105" s="112">
        <v>2166</v>
      </c>
      <c r="CE105" s="112">
        <v>2092</v>
      </c>
      <c r="CF105" s="112">
        <v>2266</v>
      </c>
      <c r="CG105" s="112">
        <v>2328</v>
      </c>
      <c r="CH105" s="112">
        <v>2447</v>
      </c>
      <c r="CI105" s="112">
        <v>1804</v>
      </c>
      <c r="CJ105" s="112">
        <v>1785</v>
      </c>
      <c r="CK105" s="112">
        <v>1735</v>
      </c>
      <c r="CL105" s="112">
        <v>1484</v>
      </c>
      <c r="CM105" s="112">
        <v>1259</v>
      </c>
      <c r="CN105" s="112">
        <v>1189</v>
      </c>
      <c r="CO105" s="112">
        <v>1080</v>
      </c>
      <c r="CP105" s="112">
        <v>1032</v>
      </c>
      <c r="CQ105" s="112">
        <v>983</v>
      </c>
      <c r="CR105" s="112">
        <v>893</v>
      </c>
      <c r="CS105" s="112">
        <v>759</v>
      </c>
      <c r="CT105" s="112">
        <v>715</v>
      </c>
      <c r="CU105" s="112">
        <v>579</v>
      </c>
      <c r="CV105" s="112">
        <v>532</v>
      </c>
      <c r="CW105" s="112">
        <v>413</v>
      </c>
      <c r="CX105" s="112">
        <v>366</v>
      </c>
      <c r="CY105" s="112">
        <v>1204</v>
      </c>
      <c r="CZ105" s="113">
        <v>1203</v>
      </c>
      <c r="DA105" s="113">
        <v>1375</v>
      </c>
      <c r="DB105" s="113">
        <v>1420</v>
      </c>
      <c r="DC105" s="113">
        <v>1548</v>
      </c>
      <c r="DD105" s="113">
        <v>1541</v>
      </c>
      <c r="DE105" s="113">
        <v>1431</v>
      </c>
      <c r="DF105" s="113">
        <v>1527</v>
      </c>
      <c r="DG105" s="113">
        <v>1662</v>
      </c>
      <c r="DH105" s="113">
        <v>1692</v>
      </c>
      <c r="DI105" s="113">
        <v>1724</v>
      </c>
      <c r="DJ105" s="113">
        <v>1724</v>
      </c>
      <c r="DK105" s="113">
        <v>1708</v>
      </c>
      <c r="DL105" s="113">
        <v>1754</v>
      </c>
      <c r="DM105" s="113">
        <v>1600</v>
      </c>
      <c r="DN105" s="113">
        <v>1675</v>
      </c>
      <c r="DO105" s="113">
        <v>1573</v>
      </c>
      <c r="DP105" s="113">
        <v>1657</v>
      </c>
      <c r="DQ105" s="113">
        <v>1576</v>
      </c>
      <c r="DR105" s="113">
        <v>1596</v>
      </c>
      <c r="DS105" s="113">
        <v>1171</v>
      </c>
      <c r="DT105" s="113">
        <v>1133</v>
      </c>
      <c r="DU105" s="113">
        <v>1161</v>
      </c>
      <c r="DV105" s="113">
        <v>1332</v>
      </c>
      <c r="DW105" s="113">
        <v>1453</v>
      </c>
      <c r="DX105" s="113">
        <v>1529</v>
      </c>
      <c r="DY105" s="113">
        <v>1574</v>
      </c>
      <c r="DZ105" s="113">
        <v>1454</v>
      </c>
      <c r="EA105" s="113">
        <v>1548</v>
      </c>
      <c r="EB105" s="113">
        <v>1704</v>
      </c>
      <c r="EC105" s="113">
        <v>1733</v>
      </c>
      <c r="ED105" s="113">
        <v>1733</v>
      </c>
      <c r="EE105" s="113">
        <v>1752</v>
      </c>
      <c r="EF105" s="113">
        <v>1826</v>
      </c>
      <c r="EG105" s="113">
        <v>1754</v>
      </c>
      <c r="EH105" s="113">
        <v>1756</v>
      </c>
      <c r="EI105" s="113">
        <v>1879</v>
      </c>
      <c r="EJ105" s="113">
        <v>1813</v>
      </c>
      <c r="EK105" s="113">
        <v>1808</v>
      </c>
      <c r="EL105" s="113">
        <v>2007</v>
      </c>
      <c r="EM105" s="113">
        <v>1828</v>
      </c>
      <c r="EN105" s="113">
        <v>1985</v>
      </c>
      <c r="EO105" s="113">
        <v>1881</v>
      </c>
      <c r="EP105" s="113">
        <v>1743</v>
      </c>
      <c r="EQ105" s="113">
        <v>1677</v>
      </c>
      <c r="ER105" s="113">
        <v>1791</v>
      </c>
      <c r="ES105" s="113">
        <v>1840</v>
      </c>
      <c r="ET105" s="113">
        <v>1827</v>
      </c>
      <c r="EU105" s="113">
        <v>2021</v>
      </c>
      <c r="EV105" s="113">
        <v>2228</v>
      </c>
      <c r="EW105" s="113">
        <v>2441</v>
      </c>
      <c r="EX105" s="113">
        <v>2327</v>
      </c>
      <c r="EY105" s="113">
        <v>2390</v>
      </c>
      <c r="EZ105" s="113">
        <v>2442</v>
      </c>
      <c r="FA105" s="113">
        <v>2486</v>
      </c>
      <c r="FB105" s="113">
        <v>2550</v>
      </c>
      <c r="FC105" s="113">
        <v>2781</v>
      </c>
      <c r="FD105" s="113">
        <v>2735</v>
      </c>
      <c r="FE105" s="113">
        <v>2769</v>
      </c>
      <c r="FF105" s="113">
        <v>2711</v>
      </c>
      <c r="FG105" s="113">
        <v>2703</v>
      </c>
      <c r="FH105" s="113">
        <v>2706</v>
      </c>
      <c r="FI105" s="113">
        <v>2676</v>
      </c>
      <c r="FJ105" s="113">
        <v>2656</v>
      </c>
      <c r="FK105" s="113">
        <v>2540</v>
      </c>
      <c r="FL105" s="113">
        <v>2444</v>
      </c>
      <c r="FM105" s="113">
        <v>2341</v>
      </c>
      <c r="FN105" s="113">
        <v>2314</v>
      </c>
      <c r="FO105" s="113">
        <v>2294</v>
      </c>
      <c r="FP105" s="113">
        <v>2293</v>
      </c>
      <c r="FQ105" s="113">
        <v>2337</v>
      </c>
      <c r="FR105" s="113">
        <v>2425</v>
      </c>
      <c r="FS105" s="113">
        <v>2332</v>
      </c>
      <c r="FT105" s="113">
        <v>2574</v>
      </c>
      <c r="FU105" s="113">
        <v>2622</v>
      </c>
      <c r="FV105" s="113">
        <v>1968</v>
      </c>
      <c r="FW105" s="113">
        <v>1908</v>
      </c>
      <c r="FX105" s="113">
        <v>1778</v>
      </c>
      <c r="FY105" s="113">
        <v>1633</v>
      </c>
      <c r="FZ105" s="113">
        <v>1412</v>
      </c>
      <c r="GA105" s="113">
        <v>1303</v>
      </c>
      <c r="GB105" s="113">
        <v>1346</v>
      </c>
      <c r="GC105" s="113">
        <v>1276</v>
      </c>
      <c r="GD105" s="113">
        <v>1131</v>
      </c>
      <c r="GE105" s="113">
        <v>1128</v>
      </c>
      <c r="GF105" s="113">
        <v>1010</v>
      </c>
      <c r="GG105" s="113">
        <v>946</v>
      </c>
      <c r="GH105" s="113">
        <v>813</v>
      </c>
      <c r="GI105" s="113">
        <v>695</v>
      </c>
      <c r="GJ105" s="113">
        <v>697</v>
      </c>
      <c r="GK105" s="113">
        <v>580</v>
      </c>
      <c r="GL105" s="114">
        <v>2356</v>
      </c>
    </row>
    <row r="106" spans="1:194" s="2" customFormat="1" x14ac:dyDescent="0.3">
      <c r="A106" s="115" t="s">
        <v>276</v>
      </c>
      <c r="B106" s="267" t="s">
        <v>590</v>
      </c>
      <c r="C106" s="48" t="str">
        <f t="shared" si="35"/>
        <v xml:space="preserve">England – CCGs - Nottingham and Nottinghamshire </v>
      </c>
      <c r="D106" s="69">
        <f t="shared" si="34"/>
        <v>413641</v>
      </c>
      <c r="E106" s="69">
        <f t="shared" si="34"/>
        <v>424616</v>
      </c>
      <c r="F106" s="70">
        <f t="shared" si="36"/>
        <v>1052195</v>
      </c>
      <c r="G106" s="70">
        <f t="shared" si="37"/>
        <v>523505</v>
      </c>
      <c r="H106" s="71">
        <f t="shared" si="38"/>
        <v>528690</v>
      </c>
      <c r="I106" s="71">
        <f t="shared" si="39"/>
        <v>413641</v>
      </c>
      <c r="J106" s="71">
        <f t="shared" si="40"/>
        <v>424616</v>
      </c>
      <c r="K106" s="68">
        <f t="shared" si="41"/>
        <v>109864</v>
      </c>
      <c r="L106" s="69">
        <f t="shared" si="42"/>
        <v>104074</v>
      </c>
      <c r="M106" s="112">
        <v>5296</v>
      </c>
      <c r="N106" s="112">
        <v>5520</v>
      </c>
      <c r="O106" s="112">
        <v>5837</v>
      </c>
      <c r="P106" s="112">
        <v>6122</v>
      </c>
      <c r="Q106" s="112">
        <v>6192</v>
      </c>
      <c r="R106" s="112">
        <v>6338</v>
      </c>
      <c r="S106" s="112">
        <v>6278</v>
      </c>
      <c r="T106" s="112">
        <v>6355</v>
      </c>
      <c r="U106" s="112">
        <v>6779</v>
      </c>
      <c r="V106" s="112">
        <v>6625</v>
      </c>
      <c r="W106" s="112">
        <v>6512</v>
      </c>
      <c r="X106" s="112">
        <v>6353</v>
      </c>
      <c r="Y106" s="112">
        <v>6329</v>
      </c>
      <c r="Z106" s="112">
        <v>6200</v>
      </c>
      <c r="AA106" s="112">
        <v>6102</v>
      </c>
      <c r="AB106" s="112">
        <v>5705</v>
      </c>
      <c r="AC106" s="112">
        <v>5699</v>
      </c>
      <c r="AD106" s="112">
        <v>5622</v>
      </c>
      <c r="AE106" s="112">
        <v>6130</v>
      </c>
      <c r="AF106" s="112">
        <v>10044</v>
      </c>
      <c r="AG106" s="112">
        <v>10407</v>
      </c>
      <c r="AH106" s="112">
        <v>9828</v>
      </c>
      <c r="AI106" s="112">
        <v>8909</v>
      </c>
      <c r="AJ106" s="112">
        <v>7996</v>
      </c>
      <c r="AK106" s="112">
        <v>7533</v>
      </c>
      <c r="AL106" s="112">
        <v>7437</v>
      </c>
      <c r="AM106" s="112">
        <v>8274</v>
      </c>
      <c r="AN106" s="112">
        <v>8045</v>
      </c>
      <c r="AO106" s="112">
        <v>7837</v>
      </c>
      <c r="AP106" s="112">
        <v>7937</v>
      </c>
      <c r="AQ106" s="112">
        <v>7914</v>
      </c>
      <c r="AR106" s="112">
        <v>7087</v>
      </c>
      <c r="AS106" s="112">
        <v>6780</v>
      </c>
      <c r="AT106" s="112">
        <v>6452</v>
      </c>
      <c r="AU106" s="112">
        <v>6787</v>
      </c>
      <c r="AV106" s="112">
        <v>6508</v>
      </c>
      <c r="AW106" s="112">
        <v>6495</v>
      </c>
      <c r="AX106" s="112">
        <v>6195</v>
      </c>
      <c r="AY106" s="112">
        <v>6278</v>
      </c>
      <c r="AZ106" s="112">
        <v>6403</v>
      </c>
      <c r="BA106" s="112">
        <v>6653</v>
      </c>
      <c r="BB106" s="112">
        <v>6195</v>
      </c>
      <c r="BC106" s="112">
        <v>5809</v>
      </c>
      <c r="BD106" s="112">
        <v>5736</v>
      </c>
      <c r="BE106" s="112">
        <v>5918</v>
      </c>
      <c r="BF106" s="112">
        <v>5878</v>
      </c>
      <c r="BG106" s="112">
        <v>5947</v>
      </c>
      <c r="BH106" s="112">
        <v>6494</v>
      </c>
      <c r="BI106" s="112">
        <v>6805</v>
      </c>
      <c r="BJ106" s="112">
        <v>6883</v>
      </c>
      <c r="BK106" s="112">
        <v>6799</v>
      </c>
      <c r="BL106" s="112">
        <v>7001</v>
      </c>
      <c r="BM106" s="112">
        <v>7005</v>
      </c>
      <c r="BN106" s="112">
        <v>6943</v>
      </c>
      <c r="BO106" s="112">
        <v>7044</v>
      </c>
      <c r="BP106" s="112">
        <v>6991</v>
      </c>
      <c r="BQ106" s="112">
        <v>6843</v>
      </c>
      <c r="BR106" s="112">
        <v>6988</v>
      </c>
      <c r="BS106" s="112">
        <v>6618</v>
      </c>
      <c r="BT106" s="112">
        <v>6361</v>
      </c>
      <c r="BU106" s="112">
        <v>6171</v>
      </c>
      <c r="BV106" s="112">
        <v>6051</v>
      </c>
      <c r="BW106" s="112">
        <v>5746</v>
      </c>
      <c r="BX106" s="112">
        <v>5530</v>
      </c>
      <c r="BY106" s="112">
        <v>5177</v>
      </c>
      <c r="BZ106" s="112">
        <v>5051</v>
      </c>
      <c r="CA106" s="112">
        <v>5044</v>
      </c>
      <c r="CB106" s="112">
        <v>4978</v>
      </c>
      <c r="CC106" s="112">
        <v>4872</v>
      </c>
      <c r="CD106" s="112">
        <v>5004</v>
      </c>
      <c r="CE106" s="112">
        <v>5014</v>
      </c>
      <c r="CF106" s="112">
        <v>4943</v>
      </c>
      <c r="CG106" s="112">
        <v>5062</v>
      </c>
      <c r="CH106" s="112">
        <v>5609</v>
      </c>
      <c r="CI106" s="112">
        <v>4110</v>
      </c>
      <c r="CJ106" s="112">
        <v>3833</v>
      </c>
      <c r="CK106" s="112">
        <v>3941</v>
      </c>
      <c r="CL106" s="112">
        <v>3526</v>
      </c>
      <c r="CM106" s="112">
        <v>2873</v>
      </c>
      <c r="CN106" s="112">
        <v>2619</v>
      </c>
      <c r="CO106" s="112">
        <v>2562</v>
      </c>
      <c r="CP106" s="112">
        <v>2487</v>
      </c>
      <c r="CQ106" s="112">
        <v>2360</v>
      </c>
      <c r="CR106" s="112">
        <v>2108</v>
      </c>
      <c r="CS106" s="112">
        <v>1828</v>
      </c>
      <c r="CT106" s="112">
        <v>1683</v>
      </c>
      <c r="CU106" s="112">
        <v>1347</v>
      </c>
      <c r="CV106" s="112">
        <v>1193</v>
      </c>
      <c r="CW106" s="112">
        <v>1110</v>
      </c>
      <c r="CX106" s="112">
        <v>915</v>
      </c>
      <c r="CY106" s="112">
        <v>2707</v>
      </c>
      <c r="CZ106" s="113">
        <v>5007</v>
      </c>
      <c r="DA106" s="113">
        <v>5296</v>
      </c>
      <c r="DB106" s="113">
        <v>5341</v>
      </c>
      <c r="DC106" s="113">
        <v>5875</v>
      </c>
      <c r="DD106" s="113">
        <v>6066</v>
      </c>
      <c r="DE106" s="113">
        <v>5951</v>
      </c>
      <c r="DF106" s="113">
        <v>6055</v>
      </c>
      <c r="DG106" s="113">
        <v>6230</v>
      </c>
      <c r="DH106" s="113">
        <v>6274</v>
      </c>
      <c r="DI106" s="113">
        <v>6213</v>
      </c>
      <c r="DJ106" s="113">
        <v>6083</v>
      </c>
      <c r="DK106" s="113">
        <v>6056</v>
      </c>
      <c r="DL106" s="113">
        <v>6145</v>
      </c>
      <c r="DM106" s="113">
        <v>5903</v>
      </c>
      <c r="DN106" s="113">
        <v>5738</v>
      </c>
      <c r="DO106" s="113">
        <v>5513</v>
      </c>
      <c r="DP106" s="113">
        <v>5230</v>
      </c>
      <c r="DQ106" s="113">
        <v>5098</v>
      </c>
      <c r="DR106" s="113">
        <v>5987</v>
      </c>
      <c r="DS106" s="113">
        <v>10232</v>
      </c>
      <c r="DT106" s="113">
        <v>10646</v>
      </c>
      <c r="DU106" s="113">
        <v>9558</v>
      </c>
      <c r="DV106" s="113">
        <v>8160</v>
      </c>
      <c r="DW106" s="113">
        <v>7195</v>
      </c>
      <c r="DX106" s="113">
        <v>6888</v>
      </c>
      <c r="DY106" s="113">
        <v>6880</v>
      </c>
      <c r="DZ106" s="113">
        <v>7338</v>
      </c>
      <c r="EA106" s="113">
        <v>7399</v>
      </c>
      <c r="EB106" s="113">
        <v>7793</v>
      </c>
      <c r="EC106" s="113">
        <v>7678</v>
      </c>
      <c r="ED106" s="113">
        <v>7235</v>
      </c>
      <c r="EE106" s="113">
        <v>6984</v>
      </c>
      <c r="EF106" s="113">
        <v>6640</v>
      </c>
      <c r="EG106" s="113">
        <v>6855</v>
      </c>
      <c r="EH106" s="113">
        <v>6548</v>
      </c>
      <c r="EI106" s="113">
        <v>6514</v>
      </c>
      <c r="EJ106" s="113">
        <v>6396</v>
      </c>
      <c r="EK106" s="113">
        <v>6588</v>
      </c>
      <c r="EL106" s="113">
        <v>6248</v>
      </c>
      <c r="EM106" s="113">
        <v>6374</v>
      </c>
      <c r="EN106" s="113">
        <v>6508</v>
      </c>
      <c r="EO106" s="113">
        <v>6111</v>
      </c>
      <c r="EP106" s="113">
        <v>5891</v>
      </c>
      <c r="EQ106" s="113">
        <v>5556</v>
      </c>
      <c r="ER106" s="113">
        <v>5777</v>
      </c>
      <c r="ES106" s="113">
        <v>6016</v>
      </c>
      <c r="ET106" s="113">
        <v>6158</v>
      </c>
      <c r="EU106" s="113">
        <v>6570</v>
      </c>
      <c r="EV106" s="113">
        <v>6642</v>
      </c>
      <c r="EW106" s="113">
        <v>7059</v>
      </c>
      <c r="EX106" s="113">
        <v>6826</v>
      </c>
      <c r="EY106" s="113">
        <v>7199</v>
      </c>
      <c r="EZ106" s="113">
        <v>6991</v>
      </c>
      <c r="FA106" s="113">
        <v>7109</v>
      </c>
      <c r="FB106" s="113">
        <v>7132</v>
      </c>
      <c r="FC106" s="113">
        <v>7236</v>
      </c>
      <c r="FD106" s="113">
        <v>7133</v>
      </c>
      <c r="FE106" s="113">
        <v>6987</v>
      </c>
      <c r="FF106" s="113">
        <v>6761</v>
      </c>
      <c r="FG106" s="113">
        <v>6521</v>
      </c>
      <c r="FH106" s="113">
        <v>6469</v>
      </c>
      <c r="FI106" s="113">
        <v>6084</v>
      </c>
      <c r="FJ106" s="113">
        <v>5846</v>
      </c>
      <c r="FK106" s="113">
        <v>5488</v>
      </c>
      <c r="FL106" s="113">
        <v>5394</v>
      </c>
      <c r="FM106" s="113">
        <v>5367</v>
      </c>
      <c r="FN106" s="113">
        <v>5458</v>
      </c>
      <c r="FO106" s="113">
        <v>5113</v>
      </c>
      <c r="FP106" s="113">
        <v>5089</v>
      </c>
      <c r="FQ106" s="113">
        <v>4945</v>
      </c>
      <c r="FR106" s="113">
        <v>5138</v>
      </c>
      <c r="FS106" s="113">
        <v>5176</v>
      </c>
      <c r="FT106" s="113">
        <v>5454</v>
      </c>
      <c r="FU106" s="113">
        <v>5805</v>
      </c>
      <c r="FV106" s="113">
        <v>4460</v>
      </c>
      <c r="FW106" s="113">
        <v>4503</v>
      </c>
      <c r="FX106" s="113">
        <v>4406</v>
      </c>
      <c r="FY106" s="113">
        <v>3982</v>
      </c>
      <c r="FZ106" s="113">
        <v>3524</v>
      </c>
      <c r="GA106" s="113">
        <v>3082</v>
      </c>
      <c r="GB106" s="113">
        <v>3185</v>
      </c>
      <c r="GC106" s="113">
        <v>3167</v>
      </c>
      <c r="GD106" s="113">
        <v>2900</v>
      </c>
      <c r="GE106" s="113">
        <v>2707</v>
      </c>
      <c r="GF106" s="113">
        <v>2485</v>
      </c>
      <c r="GG106" s="113">
        <v>2253</v>
      </c>
      <c r="GH106" s="113">
        <v>2063</v>
      </c>
      <c r="GI106" s="113">
        <v>1760</v>
      </c>
      <c r="GJ106" s="113">
        <v>1648</v>
      </c>
      <c r="GK106" s="113">
        <v>1393</v>
      </c>
      <c r="GL106" s="114">
        <v>5953</v>
      </c>
    </row>
    <row r="107" spans="1:194" s="2" customFormat="1" x14ac:dyDescent="0.3">
      <c r="A107" s="115" t="s">
        <v>276</v>
      </c>
      <c r="B107" s="267" t="s">
        <v>591</v>
      </c>
      <c r="C107" s="48" t="str">
        <f t="shared" si="35"/>
        <v xml:space="preserve">England – CCGs - Oldham </v>
      </c>
      <c r="D107" s="69">
        <f t="shared" si="34"/>
        <v>87171</v>
      </c>
      <c r="E107" s="69">
        <f t="shared" si="34"/>
        <v>91007</v>
      </c>
      <c r="F107" s="70">
        <f t="shared" si="36"/>
        <v>237628</v>
      </c>
      <c r="G107" s="70">
        <f t="shared" si="37"/>
        <v>117387</v>
      </c>
      <c r="H107" s="71">
        <f t="shared" si="38"/>
        <v>120241</v>
      </c>
      <c r="I107" s="71">
        <f t="shared" si="39"/>
        <v>87171</v>
      </c>
      <c r="J107" s="71">
        <f t="shared" si="40"/>
        <v>91007</v>
      </c>
      <c r="K107" s="68">
        <f t="shared" si="41"/>
        <v>30216</v>
      </c>
      <c r="L107" s="69">
        <f t="shared" si="42"/>
        <v>29234</v>
      </c>
      <c r="M107" s="112">
        <v>1546</v>
      </c>
      <c r="N107" s="112">
        <v>1554</v>
      </c>
      <c r="O107" s="112">
        <v>1675</v>
      </c>
      <c r="P107" s="112">
        <v>1719</v>
      </c>
      <c r="Q107" s="112">
        <v>1721</v>
      </c>
      <c r="R107" s="112">
        <v>1746</v>
      </c>
      <c r="S107" s="112">
        <v>1693</v>
      </c>
      <c r="T107" s="112">
        <v>1764</v>
      </c>
      <c r="U107" s="112">
        <v>1679</v>
      </c>
      <c r="V107" s="112">
        <v>1642</v>
      </c>
      <c r="W107" s="112">
        <v>1702</v>
      </c>
      <c r="X107" s="112">
        <v>1699</v>
      </c>
      <c r="Y107" s="112">
        <v>1783</v>
      </c>
      <c r="Z107" s="112">
        <v>1677</v>
      </c>
      <c r="AA107" s="112">
        <v>1617</v>
      </c>
      <c r="AB107" s="112">
        <v>1684</v>
      </c>
      <c r="AC107" s="112">
        <v>1629</v>
      </c>
      <c r="AD107" s="112">
        <v>1686</v>
      </c>
      <c r="AE107" s="112">
        <v>1617</v>
      </c>
      <c r="AF107" s="112">
        <v>1383</v>
      </c>
      <c r="AG107" s="112">
        <v>1402</v>
      </c>
      <c r="AH107" s="112">
        <v>1447</v>
      </c>
      <c r="AI107" s="112">
        <v>1510</v>
      </c>
      <c r="AJ107" s="112">
        <v>1583</v>
      </c>
      <c r="AK107" s="112">
        <v>1520</v>
      </c>
      <c r="AL107" s="112">
        <v>1589</v>
      </c>
      <c r="AM107" s="112">
        <v>1610</v>
      </c>
      <c r="AN107" s="112">
        <v>1614</v>
      </c>
      <c r="AO107" s="112">
        <v>1616</v>
      </c>
      <c r="AP107" s="112">
        <v>1684</v>
      </c>
      <c r="AQ107" s="112">
        <v>1635</v>
      </c>
      <c r="AR107" s="112">
        <v>1660</v>
      </c>
      <c r="AS107" s="112">
        <v>1664</v>
      </c>
      <c r="AT107" s="112">
        <v>1522</v>
      </c>
      <c r="AU107" s="112">
        <v>1523</v>
      </c>
      <c r="AV107" s="112">
        <v>1674</v>
      </c>
      <c r="AW107" s="112">
        <v>1525</v>
      </c>
      <c r="AX107" s="112">
        <v>1524</v>
      </c>
      <c r="AY107" s="112">
        <v>1486</v>
      </c>
      <c r="AZ107" s="112">
        <v>1536</v>
      </c>
      <c r="BA107" s="112">
        <v>1519</v>
      </c>
      <c r="BB107" s="112">
        <v>1414</v>
      </c>
      <c r="BC107" s="112">
        <v>1262</v>
      </c>
      <c r="BD107" s="112">
        <v>1301</v>
      </c>
      <c r="BE107" s="112">
        <v>1352</v>
      </c>
      <c r="BF107" s="112">
        <v>1400</v>
      </c>
      <c r="BG107" s="112">
        <v>1383</v>
      </c>
      <c r="BH107" s="112">
        <v>1457</v>
      </c>
      <c r="BI107" s="112">
        <v>1592</v>
      </c>
      <c r="BJ107" s="112">
        <v>1579</v>
      </c>
      <c r="BK107" s="112">
        <v>1605</v>
      </c>
      <c r="BL107" s="112">
        <v>1672</v>
      </c>
      <c r="BM107" s="112">
        <v>1628</v>
      </c>
      <c r="BN107" s="112">
        <v>1609</v>
      </c>
      <c r="BO107" s="112">
        <v>1522</v>
      </c>
      <c r="BP107" s="112">
        <v>1491</v>
      </c>
      <c r="BQ107" s="112">
        <v>1479</v>
      </c>
      <c r="BR107" s="112">
        <v>1370</v>
      </c>
      <c r="BS107" s="112">
        <v>1329</v>
      </c>
      <c r="BT107" s="112">
        <v>1411</v>
      </c>
      <c r="BU107" s="112">
        <v>1284</v>
      </c>
      <c r="BV107" s="112">
        <v>1343</v>
      </c>
      <c r="BW107" s="112">
        <v>1181</v>
      </c>
      <c r="BX107" s="112">
        <v>1134</v>
      </c>
      <c r="BY107" s="112">
        <v>1093</v>
      </c>
      <c r="BZ107" s="112">
        <v>1058</v>
      </c>
      <c r="CA107" s="112">
        <v>1081</v>
      </c>
      <c r="CB107" s="112">
        <v>1048</v>
      </c>
      <c r="CC107" s="112">
        <v>1037</v>
      </c>
      <c r="CD107" s="112">
        <v>914</v>
      </c>
      <c r="CE107" s="112">
        <v>957</v>
      </c>
      <c r="CF107" s="112">
        <v>1004</v>
      </c>
      <c r="CG107" s="112">
        <v>1090</v>
      </c>
      <c r="CH107" s="112">
        <v>1129</v>
      </c>
      <c r="CI107" s="112">
        <v>740</v>
      </c>
      <c r="CJ107" s="112">
        <v>757</v>
      </c>
      <c r="CK107" s="112">
        <v>780</v>
      </c>
      <c r="CL107" s="112">
        <v>696</v>
      </c>
      <c r="CM107" s="112">
        <v>610</v>
      </c>
      <c r="CN107" s="112">
        <v>535</v>
      </c>
      <c r="CO107" s="112">
        <v>573</v>
      </c>
      <c r="CP107" s="112">
        <v>527</v>
      </c>
      <c r="CQ107" s="112">
        <v>457</v>
      </c>
      <c r="CR107" s="112">
        <v>417</v>
      </c>
      <c r="CS107" s="112">
        <v>323</v>
      </c>
      <c r="CT107" s="112">
        <v>303</v>
      </c>
      <c r="CU107" s="112">
        <v>248</v>
      </c>
      <c r="CV107" s="112">
        <v>202</v>
      </c>
      <c r="CW107" s="112">
        <v>157</v>
      </c>
      <c r="CX107" s="112">
        <v>176</v>
      </c>
      <c r="CY107" s="112">
        <v>618</v>
      </c>
      <c r="CZ107" s="113">
        <v>1504</v>
      </c>
      <c r="DA107" s="113">
        <v>1596</v>
      </c>
      <c r="DB107" s="113">
        <v>1610</v>
      </c>
      <c r="DC107" s="113">
        <v>1622</v>
      </c>
      <c r="DD107" s="113">
        <v>1637</v>
      </c>
      <c r="DE107" s="113">
        <v>1685</v>
      </c>
      <c r="DF107" s="113">
        <v>1734</v>
      </c>
      <c r="DG107" s="113">
        <v>1678</v>
      </c>
      <c r="DH107" s="113">
        <v>1710</v>
      </c>
      <c r="DI107" s="113">
        <v>1702</v>
      </c>
      <c r="DJ107" s="113">
        <v>1697</v>
      </c>
      <c r="DK107" s="113">
        <v>1661</v>
      </c>
      <c r="DL107" s="113">
        <v>1651</v>
      </c>
      <c r="DM107" s="113">
        <v>1680</v>
      </c>
      <c r="DN107" s="113">
        <v>1621</v>
      </c>
      <c r="DO107" s="113">
        <v>1578</v>
      </c>
      <c r="DP107" s="113">
        <v>1463</v>
      </c>
      <c r="DQ107" s="113">
        <v>1405</v>
      </c>
      <c r="DR107" s="113">
        <v>1489</v>
      </c>
      <c r="DS107" s="113">
        <v>1194</v>
      </c>
      <c r="DT107" s="113">
        <v>1203</v>
      </c>
      <c r="DU107" s="113">
        <v>1248</v>
      </c>
      <c r="DV107" s="113">
        <v>1268</v>
      </c>
      <c r="DW107" s="113">
        <v>1477</v>
      </c>
      <c r="DX107" s="113">
        <v>1491</v>
      </c>
      <c r="DY107" s="113">
        <v>1522</v>
      </c>
      <c r="DZ107" s="113">
        <v>1496</v>
      </c>
      <c r="EA107" s="113">
        <v>1534</v>
      </c>
      <c r="EB107" s="113">
        <v>1542</v>
      </c>
      <c r="EC107" s="113">
        <v>1647</v>
      </c>
      <c r="ED107" s="113">
        <v>1605</v>
      </c>
      <c r="EE107" s="113">
        <v>1775</v>
      </c>
      <c r="EF107" s="113">
        <v>1695</v>
      </c>
      <c r="EG107" s="113">
        <v>1656</v>
      </c>
      <c r="EH107" s="113">
        <v>1642</v>
      </c>
      <c r="EI107" s="113">
        <v>1655</v>
      </c>
      <c r="EJ107" s="113">
        <v>1592</v>
      </c>
      <c r="EK107" s="113">
        <v>1714</v>
      </c>
      <c r="EL107" s="113">
        <v>1609</v>
      </c>
      <c r="EM107" s="113">
        <v>1499</v>
      </c>
      <c r="EN107" s="113">
        <v>1624</v>
      </c>
      <c r="EO107" s="113">
        <v>1516</v>
      </c>
      <c r="EP107" s="113">
        <v>1388</v>
      </c>
      <c r="EQ107" s="113">
        <v>1308</v>
      </c>
      <c r="ER107" s="113">
        <v>1311</v>
      </c>
      <c r="ES107" s="113">
        <v>1366</v>
      </c>
      <c r="ET107" s="113">
        <v>1347</v>
      </c>
      <c r="EU107" s="113">
        <v>1528</v>
      </c>
      <c r="EV107" s="113">
        <v>1510</v>
      </c>
      <c r="EW107" s="113">
        <v>1645</v>
      </c>
      <c r="EX107" s="113">
        <v>1656</v>
      </c>
      <c r="EY107" s="113">
        <v>1526</v>
      </c>
      <c r="EZ107" s="113">
        <v>1543</v>
      </c>
      <c r="FA107" s="113">
        <v>1535</v>
      </c>
      <c r="FB107" s="113">
        <v>1571</v>
      </c>
      <c r="FC107" s="113">
        <v>1692</v>
      </c>
      <c r="FD107" s="113">
        <v>1620</v>
      </c>
      <c r="FE107" s="113">
        <v>1455</v>
      </c>
      <c r="FF107" s="113">
        <v>1525</v>
      </c>
      <c r="FG107" s="113">
        <v>1431</v>
      </c>
      <c r="FH107" s="113">
        <v>1441</v>
      </c>
      <c r="FI107" s="113">
        <v>1274</v>
      </c>
      <c r="FJ107" s="113">
        <v>1237</v>
      </c>
      <c r="FK107" s="113">
        <v>1185</v>
      </c>
      <c r="FL107" s="113">
        <v>1240</v>
      </c>
      <c r="FM107" s="113">
        <v>1131</v>
      </c>
      <c r="FN107" s="113">
        <v>1109</v>
      </c>
      <c r="FO107" s="113">
        <v>1132</v>
      </c>
      <c r="FP107" s="113">
        <v>1048</v>
      </c>
      <c r="FQ107" s="113">
        <v>1039</v>
      </c>
      <c r="FR107" s="113">
        <v>1136</v>
      </c>
      <c r="FS107" s="113">
        <v>1041</v>
      </c>
      <c r="FT107" s="113">
        <v>1204</v>
      </c>
      <c r="FU107" s="113">
        <v>1280</v>
      </c>
      <c r="FV107" s="113">
        <v>932</v>
      </c>
      <c r="FW107" s="113">
        <v>899</v>
      </c>
      <c r="FX107" s="113">
        <v>967</v>
      </c>
      <c r="FY107" s="113">
        <v>883</v>
      </c>
      <c r="FZ107" s="113">
        <v>777</v>
      </c>
      <c r="GA107" s="113">
        <v>656</v>
      </c>
      <c r="GB107" s="113">
        <v>663</v>
      </c>
      <c r="GC107" s="113">
        <v>629</v>
      </c>
      <c r="GD107" s="113">
        <v>609</v>
      </c>
      <c r="GE107" s="113">
        <v>570</v>
      </c>
      <c r="GF107" s="113">
        <v>485</v>
      </c>
      <c r="GG107" s="113">
        <v>414</v>
      </c>
      <c r="GH107" s="113">
        <v>402</v>
      </c>
      <c r="GI107" s="113">
        <v>353</v>
      </c>
      <c r="GJ107" s="113">
        <v>314</v>
      </c>
      <c r="GK107" s="113">
        <v>288</v>
      </c>
      <c r="GL107" s="114">
        <v>1019</v>
      </c>
    </row>
    <row r="108" spans="1:194" s="2" customFormat="1" x14ac:dyDescent="0.3">
      <c r="A108" s="115" t="s">
        <v>276</v>
      </c>
      <c r="B108" s="267" t="s">
        <v>592</v>
      </c>
      <c r="C108" s="48" t="str">
        <f t="shared" si="35"/>
        <v xml:space="preserve">England – CCGs - Oxfordshire </v>
      </c>
      <c r="D108" s="69">
        <f t="shared" si="34"/>
        <v>265165</v>
      </c>
      <c r="E108" s="69">
        <f t="shared" si="34"/>
        <v>271274</v>
      </c>
      <c r="F108" s="70">
        <f t="shared" si="36"/>
        <v>680874</v>
      </c>
      <c r="G108" s="70">
        <f t="shared" si="37"/>
        <v>339566</v>
      </c>
      <c r="H108" s="71">
        <f t="shared" si="38"/>
        <v>341308</v>
      </c>
      <c r="I108" s="71">
        <f t="shared" si="39"/>
        <v>265165</v>
      </c>
      <c r="J108" s="71">
        <f t="shared" si="40"/>
        <v>271274</v>
      </c>
      <c r="K108" s="68">
        <f t="shared" si="41"/>
        <v>74401</v>
      </c>
      <c r="L108" s="69">
        <f t="shared" si="42"/>
        <v>70034</v>
      </c>
      <c r="M108" s="112">
        <v>3616</v>
      </c>
      <c r="N108" s="112">
        <v>3917</v>
      </c>
      <c r="O108" s="112">
        <v>3984</v>
      </c>
      <c r="P108" s="112">
        <v>4029</v>
      </c>
      <c r="Q108" s="112">
        <v>4296</v>
      </c>
      <c r="R108" s="112">
        <v>4145</v>
      </c>
      <c r="S108" s="112">
        <v>4226</v>
      </c>
      <c r="T108" s="112">
        <v>4316</v>
      </c>
      <c r="U108" s="112">
        <v>4385</v>
      </c>
      <c r="V108" s="112">
        <v>4638</v>
      </c>
      <c r="W108" s="112">
        <v>4306</v>
      </c>
      <c r="X108" s="112">
        <v>4237</v>
      </c>
      <c r="Y108" s="112">
        <v>4316</v>
      </c>
      <c r="Z108" s="112">
        <v>4219</v>
      </c>
      <c r="AA108" s="112">
        <v>4071</v>
      </c>
      <c r="AB108" s="112">
        <v>3918</v>
      </c>
      <c r="AC108" s="112">
        <v>4012</v>
      </c>
      <c r="AD108" s="112">
        <v>3770</v>
      </c>
      <c r="AE108" s="112">
        <v>3843</v>
      </c>
      <c r="AF108" s="112">
        <v>4676</v>
      </c>
      <c r="AG108" s="112">
        <v>5133</v>
      </c>
      <c r="AH108" s="112">
        <v>5257</v>
      </c>
      <c r="AI108" s="112">
        <v>5386</v>
      </c>
      <c r="AJ108" s="112">
        <v>5138</v>
      </c>
      <c r="AK108" s="112">
        <v>5092</v>
      </c>
      <c r="AL108" s="112">
        <v>4941</v>
      </c>
      <c r="AM108" s="112">
        <v>4974</v>
      </c>
      <c r="AN108" s="112">
        <v>4844</v>
      </c>
      <c r="AO108" s="112">
        <v>4739</v>
      </c>
      <c r="AP108" s="112">
        <v>4726</v>
      </c>
      <c r="AQ108" s="112">
        <v>4502</v>
      </c>
      <c r="AR108" s="112">
        <v>4118</v>
      </c>
      <c r="AS108" s="112">
        <v>4061</v>
      </c>
      <c r="AT108" s="112">
        <v>4130</v>
      </c>
      <c r="AU108" s="112">
        <v>4201</v>
      </c>
      <c r="AV108" s="112">
        <v>4319</v>
      </c>
      <c r="AW108" s="112">
        <v>4205</v>
      </c>
      <c r="AX108" s="112">
        <v>4501</v>
      </c>
      <c r="AY108" s="112">
        <v>4163</v>
      </c>
      <c r="AZ108" s="112">
        <v>4369</v>
      </c>
      <c r="BA108" s="112">
        <v>4376</v>
      </c>
      <c r="BB108" s="112">
        <v>4294</v>
      </c>
      <c r="BC108" s="112">
        <v>4084</v>
      </c>
      <c r="BD108" s="112">
        <v>4053</v>
      </c>
      <c r="BE108" s="112">
        <v>3900</v>
      </c>
      <c r="BF108" s="112">
        <v>3859</v>
      </c>
      <c r="BG108" s="112">
        <v>4173</v>
      </c>
      <c r="BH108" s="112">
        <v>4229</v>
      </c>
      <c r="BI108" s="112">
        <v>4468</v>
      </c>
      <c r="BJ108" s="112">
        <v>4527</v>
      </c>
      <c r="BK108" s="112">
        <v>4415</v>
      </c>
      <c r="BL108" s="112">
        <v>4511</v>
      </c>
      <c r="BM108" s="112">
        <v>4708</v>
      </c>
      <c r="BN108" s="112">
        <v>4572</v>
      </c>
      <c r="BO108" s="112">
        <v>4691</v>
      </c>
      <c r="BP108" s="112">
        <v>4692</v>
      </c>
      <c r="BQ108" s="112">
        <v>4732</v>
      </c>
      <c r="BR108" s="112">
        <v>4559</v>
      </c>
      <c r="BS108" s="112">
        <v>4292</v>
      </c>
      <c r="BT108" s="112">
        <v>4157</v>
      </c>
      <c r="BU108" s="112">
        <v>3996</v>
      </c>
      <c r="BV108" s="112">
        <v>3745</v>
      </c>
      <c r="BW108" s="112">
        <v>3685</v>
      </c>
      <c r="BX108" s="112">
        <v>3557</v>
      </c>
      <c r="BY108" s="112">
        <v>3400</v>
      </c>
      <c r="BZ108" s="112">
        <v>3303</v>
      </c>
      <c r="CA108" s="112">
        <v>3082</v>
      </c>
      <c r="CB108" s="112">
        <v>3136</v>
      </c>
      <c r="CC108" s="112">
        <v>2906</v>
      </c>
      <c r="CD108" s="112">
        <v>3116</v>
      </c>
      <c r="CE108" s="112">
        <v>3129</v>
      </c>
      <c r="CF108" s="112">
        <v>3214</v>
      </c>
      <c r="CG108" s="112">
        <v>3394</v>
      </c>
      <c r="CH108" s="112">
        <v>3518</v>
      </c>
      <c r="CI108" s="112">
        <v>2678</v>
      </c>
      <c r="CJ108" s="112">
        <v>2728</v>
      </c>
      <c r="CK108" s="112">
        <v>2583</v>
      </c>
      <c r="CL108" s="112">
        <v>2325</v>
      </c>
      <c r="CM108" s="112">
        <v>2058</v>
      </c>
      <c r="CN108" s="112">
        <v>1782</v>
      </c>
      <c r="CO108" s="112">
        <v>1802</v>
      </c>
      <c r="CP108" s="112">
        <v>1780</v>
      </c>
      <c r="CQ108" s="112">
        <v>1584</v>
      </c>
      <c r="CR108" s="112">
        <v>1506</v>
      </c>
      <c r="CS108" s="112">
        <v>1432</v>
      </c>
      <c r="CT108" s="112">
        <v>1248</v>
      </c>
      <c r="CU108" s="112">
        <v>1060</v>
      </c>
      <c r="CV108" s="112">
        <v>890</v>
      </c>
      <c r="CW108" s="112">
        <v>838</v>
      </c>
      <c r="CX108" s="112">
        <v>677</v>
      </c>
      <c r="CY108" s="112">
        <v>2403</v>
      </c>
      <c r="CZ108" s="113">
        <v>3379</v>
      </c>
      <c r="DA108" s="113">
        <v>3522</v>
      </c>
      <c r="DB108" s="113">
        <v>3720</v>
      </c>
      <c r="DC108" s="113">
        <v>3836</v>
      </c>
      <c r="DD108" s="113">
        <v>3868</v>
      </c>
      <c r="DE108" s="113">
        <v>3951</v>
      </c>
      <c r="DF108" s="113">
        <v>3806</v>
      </c>
      <c r="DG108" s="113">
        <v>3954</v>
      </c>
      <c r="DH108" s="113">
        <v>4248</v>
      </c>
      <c r="DI108" s="113">
        <v>4339</v>
      </c>
      <c r="DJ108" s="113">
        <v>4076</v>
      </c>
      <c r="DK108" s="113">
        <v>3936</v>
      </c>
      <c r="DL108" s="113">
        <v>4167</v>
      </c>
      <c r="DM108" s="113">
        <v>4062</v>
      </c>
      <c r="DN108" s="113">
        <v>3878</v>
      </c>
      <c r="DO108" s="113">
        <v>3845</v>
      </c>
      <c r="DP108" s="113">
        <v>3714</v>
      </c>
      <c r="DQ108" s="113">
        <v>3733</v>
      </c>
      <c r="DR108" s="113">
        <v>3618</v>
      </c>
      <c r="DS108" s="113">
        <v>4781</v>
      </c>
      <c r="DT108" s="113">
        <v>4790</v>
      </c>
      <c r="DU108" s="113">
        <v>5019</v>
      </c>
      <c r="DV108" s="113">
        <v>4596</v>
      </c>
      <c r="DW108" s="113">
        <v>4547</v>
      </c>
      <c r="DX108" s="113">
        <v>4206</v>
      </c>
      <c r="DY108" s="113">
        <v>4331</v>
      </c>
      <c r="DZ108" s="113">
        <v>4170</v>
      </c>
      <c r="EA108" s="113">
        <v>4120</v>
      </c>
      <c r="EB108" s="113">
        <v>3954</v>
      </c>
      <c r="EC108" s="113">
        <v>3905</v>
      </c>
      <c r="ED108" s="113">
        <v>3766</v>
      </c>
      <c r="EE108" s="113">
        <v>3720</v>
      </c>
      <c r="EF108" s="113">
        <v>3740</v>
      </c>
      <c r="EG108" s="113">
        <v>4021</v>
      </c>
      <c r="EH108" s="113">
        <v>4170</v>
      </c>
      <c r="EI108" s="113">
        <v>4369</v>
      </c>
      <c r="EJ108" s="113">
        <v>4446</v>
      </c>
      <c r="EK108" s="113">
        <v>4520</v>
      </c>
      <c r="EL108" s="113">
        <v>4429</v>
      </c>
      <c r="EM108" s="113">
        <v>4540</v>
      </c>
      <c r="EN108" s="113">
        <v>4262</v>
      </c>
      <c r="EO108" s="113">
        <v>4385</v>
      </c>
      <c r="EP108" s="113">
        <v>4045</v>
      </c>
      <c r="EQ108" s="113">
        <v>4102</v>
      </c>
      <c r="ER108" s="113">
        <v>3886</v>
      </c>
      <c r="ES108" s="113">
        <v>4335</v>
      </c>
      <c r="ET108" s="113">
        <v>4381</v>
      </c>
      <c r="EU108" s="113">
        <v>4491</v>
      </c>
      <c r="EV108" s="113">
        <v>4616</v>
      </c>
      <c r="EW108" s="113">
        <v>4638</v>
      </c>
      <c r="EX108" s="113">
        <v>4733</v>
      </c>
      <c r="EY108" s="113">
        <v>4656</v>
      </c>
      <c r="EZ108" s="113">
        <v>4650</v>
      </c>
      <c r="FA108" s="113">
        <v>4760</v>
      </c>
      <c r="FB108" s="113">
        <v>4881</v>
      </c>
      <c r="FC108" s="113">
        <v>4763</v>
      </c>
      <c r="FD108" s="113">
        <v>4678</v>
      </c>
      <c r="FE108" s="113">
        <v>4643</v>
      </c>
      <c r="FF108" s="113">
        <v>4448</v>
      </c>
      <c r="FG108" s="113">
        <v>4194</v>
      </c>
      <c r="FH108" s="113">
        <v>4165</v>
      </c>
      <c r="FI108" s="113">
        <v>3954</v>
      </c>
      <c r="FJ108" s="113">
        <v>3851</v>
      </c>
      <c r="FK108" s="113">
        <v>3682</v>
      </c>
      <c r="FL108" s="113">
        <v>3531</v>
      </c>
      <c r="FM108" s="113">
        <v>3377</v>
      </c>
      <c r="FN108" s="113">
        <v>3458</v>
      </c>
      <c r="FO108" s="113">
        <v>3348</v>
      </c>
      <c r="FP108" s="113">
        <v>3196</v>
      </c>
      <c r="FQ108" s="113">
        <v>3345</v>
      </c>
      <c r="FR108" s="113">
        <v>3432</v>
      </c>
      <c r="FS108" s="113">
        <v>3459</v>
      </c>
      <c r="FT108" s="113">
        <v>3671</v>
      </c>
      <c r="FU108" s="113">
        <v>3808</v>
      </c>
      <c r="FV108" s="113">
        <v>3034</v>
      </c>
      <c r="FW108" s="113">
        <v>3053</v>
      </c>
      <c r="FX108" s="113">
        <v>3020</v>
      </c>
      <c r="FY108" s="113">
        <v>2831</v>
      </c>
      <c r="FZ108" s="113">
        <v>2404</v>
      </c>
      <c r="GA108" s="113">
        <v>2161</v>
      </c>
      <c r="GB108" s="113">
        <v>2194</v>
      </c>
      <c r="GC108" s="113">
        <v>2183</v>
      </c>
      <c r="GD108" s="113">
        <v>2004</v>
      </c>
      <c r="GE108" s="113">
        <v>1895</v>
      </c>
      <c r="GF108" s="113">
        <v>1750</v>
      </c>
      <c r="GG108" s="113">
        <v>1607</v>
      </c>
      <c r="GH108" s="113">
        <v>1416</v>
      </c>
      <c r="GI108" s="113">
        <v>1316</v>
      </c>
      <c r="GJ108" s="113">
        <v>1231</v>
      </c>
      <c r="GK108" s="113">
        <v>1078</v>
      </c>
      <c r="GL108" s="114">
        <v>4515</v>
      </c>
    </row>
    <row r="109" spans="1:194" s="2" customFormat="1" x14ac:dyDescent="0.3">
      <c r="A109" s="115" t="s">
        <v>276</v>
      </c>
      <c r="B109" s="267" t="s">
        <v>593</v>
      </c>
      <c r="C109" s="48" t="str">
        <f t="shared" si="35"/>
        <v xml:space="preserve">England – CCGs - Portsmouth </v>
      </c>
      <c r="D109" s="69">
        <f t="shared" si="34"/>
        <v>87433</v>
      </c>
      <c r="E109" s="69">
        <f t="shared" si="34"/>
        <v>83503</v>
      </c>
      <c r="F109" s="70">
        <f t="shared" si="36"/>
        <v>214692</v>
      </c>
      <c r="G109" s="70">
        <f t="shared" si="37"/>
        <v>109781</v>
      </c>
      <c r="H109" s="71">
        <f t="shared" si="38"/>
        <v>104911</v>
      </c>
      <c r="I109" s="71">
        <f t="shared" si="39"/>
        <v>87433</v>
      </c>
      <c r="J109" s="71">
        <f t="shared" si="40"/>
        <v>83503</v>
      </c>
      <c r="K109" s="68">
        <f t="shared" si="41"/>
        <v>22348</v>
      </c>
      <c r="L109" s="69">
        <f t="shared" si="42"/>
        <v>21408</v>
      </c>
      <c r="M109" s="112">
        <v>1198</v>
      </c>
      <c r="N109" s="112">
        <v>1095</v>
      </c>
      <c r="O109" s="112">
        <v>1172</v>
      </c>
      <c r="P109" s="112">
        <v>1206</v>
      </c>
      <c r="Q109" s="112">
        <v>1312</v>
      </c>
      <c r="R109" s="112">
        <v>1336</v>
      </c>
      <c r="S109" s="112">
        <v>1340</v>
      </c>
      <c r="T109" s="112">
        <v>1326</v>
      </c>
      <c r="U109" s="112">
        <v>1315</v>
      </c>
      <c r="V109" s="112">
        <v>1287</v>
      </c>
      <c r="W109" s="112">
        <v>1328</v>
      </c>
      <c r="X109" s="112">
        <v>1306</v>
      </c>
      <c r="Y109" s="112">
        <v>1257</v>
      </c>
      <c r="Z109" s="112">
        <v>1275</v>
      </c>
      <c r="AA109" s="112">
        <v>1295</v>
      </c>
      <c r="AB109" s="112">
        <v>1117</v>
      </c>
      <c r="AC109" s="112">
        <v>1080</v>
      </c>
      <c r="AD109" s="112">
        <v>1103</v>
      </c>
      <c r="AE109" s="112">
        <v>1367</v>
      </c>
      <c r="AF109" s="112">
        <v>2673</v>
      </c>
      <c r="AG109" s="112">
        <v>3232</v>
      </c>
      <c r="AH109" s="112">
        <v>3087</v>
      </c>
      <c r="AI109" s="112">
        <v>2902</v>
      </c>
      <c r="AJ109" s="112">
        <v>2251</v>
      </c>
      <c r="AK109" s="112">
        <v>1981</v>
      </c>
      <c r="AL109" s="112">
        <v>1851</v>
      </c>
      <c r="AM109" s="112">
        <v>2057</v>
      </c>
      <c r="AN109" s="112">
        <v>2066</v>
      </c>
      <c r="AO109" s="112">
        <v>2185</v>
      </c>
      <c r="AP109" s="112">
        <v>2019</v>
      </c>
      <c r="AQ109" s="112">
        <v>1928</v>
      </c>
      <c r="AR109" s="112">
        <v>1714</v>
      </c>
      <c r="AS109" s="112">
        <v>1497</v>
      </c>
      <c r="AT109" s="112">
        <v>1489</v>
      </c>
      <c r="AU109" s="112">
        <v>1557</v>
      </c>
      <c r="AV109" s="112">
        <v>1653</v>
      </c>
      <c r="AW109" s="112">
        <v>1583</v>
      </c>
      <c r="AX109" s="112">
        <v>1374</v>
      </c>
      <c r="AY109" s="112">
        <v>1342</v>
      </c>
      <c r="AZ109" s="112">
        <v>1366</v>
      </c>
      <c r="BA109" s="112">
        <v>1400</v>
      </c>
      <c r="BB109" s="112">
        <v>1287</v>
      </c>
      <c r="BC109" s="112">
        <v>1156</v>
      </c>
      <c r="BD109" s="112">
        <v>1168</v>
      </c>
      <c r="BE109" s="112">
        <v>1206</v>
      </c>
      <c r="BF109" s="112">
        <v>1144</v>
      </c>
      <c r="BG109" s="112">
        <v>1230</v>
      </c>
      <c r="BH109" s="112">
        <v>1258</v>
      </c>
      <c r="BI109" s="112">
        <v>1357</v>
      </c>
      <c r="BJ109" s="112">
        <v>1282</v>
      </c>
      <c r="BK109" s="112">
        <v>1337</v>
      </c>
      <c r="BL109" s="112">
        <v>1261</v>
      </c>
      <c r="BM109" s="112">
        <v>1241</v>
      </c>
      <c r="BN109" s="112">
        <v>1314</v>
      </c>
      <c r="BO109" s="112">
        <v>1277</v>
      </c>
      <c r="BP109" s="112">
        <v>1265</v>
      </c>
      <c r="BQ109" s="112">
        <v>1324</v>
      </c>
      <c r="BR109" s="112">
        <v>1304</v>
      </c>
      <c r="BS109" s="112">
        <v>1203</v>
      </c>
      <c r="BT109" s="112">
        <v>1194</v>
      </c>
      <c r="BU109" s="112">
        <v>1154</v>
      </c>
      <c r="BV109" s="112">
        <v>1122</v>
      </c>
      <c r="BW109" s="112">
        <v>1052</v>
      </c>
      <c r="BX109" s="112">
        <v>1007</v>
      </c>
      <c r="BY109" s="112">
        <v>877</v>
      </c>
      <c r="BZ109" s="112">
        <v>822</v>
      </c>
      <c r="CA109" s="112">
        <v>755</v>
      </c>
      <c r="CB109" s="112">
        <v>784</v>
      </c>
      <c r="CC109" s="112">
        <v>758</v>
      </c>
      <c r="CD109" s="112">
        <v>719</v>
      </c>
      <c r="CE109" s="112">
        <v>775</v>
      </c>
      <c r="CF109" s="112">
        <v>776</v>
      </c>
      <c r="CG109" s="112">
        <v>825</v>
      </c>
      <c r="CH109" s="112">
        <v>917</v>
      </c>
      <c r="CI109" s="112">
        <v>703</v>
      </c>
      <c r="CJ109" s="112">
        <v>622</v>
      </c>
      <c r="CK109" s="112">
        <v>602</v>
      </c>
      <c r="CL109" s="112">
        <v>552</v>
      </c>
      <c r="CM109" s="112">
        <v>457</v>
      </c>
      <c r="CN109" s="112">
        <v>427</v>
      </c>
      <c r="CO109" s="112">
        <v>400</v>
      </c>
      <c r="CP109" s="112">
        <v>397</v>
      </c>
      <c r="CQ109" s="112">
        <v>369</v>
      </c>
      <c r="CR109" s="112">
        <v>287</v>
      </c>
      <c r="CS109" s="112">
        <v>322</v>
      </c>
      <c r="CT109" s="112">
        <v>268</v>
      </c>
      <c r="CU109" s="112">
        <v>256</v>
      </c>
      <c r="CV109" s="112">
        <v>177</v>
      </c>
      <c r="CW109" s="112">
        <v>189</v>
      </c>
      <c r="CX109" s="112">
        <v>157</v>
      </c>
      <c r="CY109" s="112">
        <v>523</v>
      </c>
      <c r="CZ109" s="113">
        <v>1109</v>
      </c>
      <c r="DA109" s="113">
        <v>1171</v>
      </c>
      <c r="DB109" s="113">
        <v>1159</v>
      </c>
      <c r="DC109" s="113">
        <v>1185</v>
      </c>
      <c r="DD109" s="113">
        <v>1232</v>
      </c>
      <c r="DE109" s="113">
        <v>1247</v>
      </c>
      <c r="DF109" s="113">
        <v>1227</v>
      </c>
      <c r="DG109" s="113">
        <v>1270</v>
      </c>
      <c r="DH109" s="113">
        <v>1281</v>
      </c>
      <c r="DI109" s="113">
        <v>1273</v>
      </c>
      <c r="DJ109" s="113">
        <v>1250</v>
      </c>
      <c r="DK109" s="113">
        <v>1234</v>
      </c>
      <c r="DL109" s="113">
        <v>1212</v>
      </c>
      <c r="DM109" s="113">
        <v>1196</v>
      </c>
      <c r="DN109" s="113">
        <v>1082</v>
      </c>
      <c r="DO109" s="113">
        <v>1063</v>
      </c>
      <c r="DP109" s="113">
        <v>1221</v>
      </c>
      <c r="DQ109" s="113">
        <v>996</v>
      </c>
      <c r="DR109" s="113">
        <v>1163</v>
      </c>
      <c r="DS109" s="113">
        <v>2256</v>
      </c>
      <c r="DT109" s="113">
        <v>2716</v>
      </c>
      <c r="DU109" s="113">
        <v>2464</v>
      </c>
      <c r="DV109" s="113">
        <v>2201</v>
      </c>
      <c r="DW109" s="113">
        <v>1960</v>
      </c>
      <c r="DX109" s="113">
        <v>1517</v>
      </c>
      <c r="DY109" s="113">
        <v>1540</v>
      </c>
      <c r="DZ109" s="113">
        <v>1758</v>
      </c>
      <c r="EA109" s="113">
        <v>1800</v>
      </c>
      <c r="EB109" s="113">
        <v>1724</v>
      </c>
      <c r="EC109" s="113">
        <v>1609</v>
      </c>
      <c r="ED109" s="113">
        <v>1572</v>
      </c>
      <c r="EE109" s="113">
        <v>1502</v>
      </c>
      <c r="EF109" s="113">
        <v>1365</v>
      </c>
      <c r="EG109" s="113">
        <v>1452</v>
      </c>
      <c r="EH109" s="113">
        <v>1581</v>
      </c>
      <c r="EI109" s="113">
        <v>1379</v>
      </c>
      <c r="EJ109" s="113">
        <v>1467</v>
      </c>
      <c r="EK109" s="113">
        <v>1399</v>
      </c>
      <c r="EL109" s="113">
        <v>1322</v>
      </c>
      <c r="EM109" s="113">
        <v>1264</v>
      </c>
      <c r="EN109" s="113">
        <v>1244</v>
      </c>
      <c r="EO109" s="113">
        <v>1160</v>
      </c>
      <c r="EP109" s="113">
        <v>1085</v>
      </c>
      <c r="EQ109" s="113">
        <v>1086</v>
      </c>
      <c r="ER109" s="113">
        <v>1144</v>
      </c>
      <c r="ES109" s="113">
        <v>1174</v>
      </c>
      <c r="ET109" s="113">
        <v>1100</v>
      </c>
      <c r="EU109" s="113">
        <v>1210</v>
      </c>
      <c r="EV109" s="113">
        <v>1260</v>
      </c>
      <c r="EW109" s="113">
        <v>1302</v>
      </c>
      <c r="EX109" s="113">
        <v>1317</v>
      </c>
      <c r="EY109" s="113">
        <v>1281</v>
      </c>
      <c r="EZ109" s="113">
        <v>1287</v>
      </c>
      <c r="FA109" s="113">
        <v>1317</v>
      </c>
      <c r="FB109" s="113">
        <v>1340</v>
      </c>
      <c r="FC109" s="113">
        <v>1372</v>
      </c>
      <c r="FD109" s="113">
        <v>1268</v>
      </c>
      <c r="FE109" s="113">
        <v>1291</v>
      </c>
      <c r="FF109" s="113">
        <v>1231</v>
      </c>
      <c r="FG109" s="113">
        <v>1172</v>
      </c>
      <c r="FH109" s="113">
        <v>1136</v>
      </c>
      <c r="FI109" s="113">
        <v>1069</v>
      </c>
      <c r="FJ109" s="113">
        <v>1028</v>
      </c>
      <c r="FK109" s="113">
        <v>969</v>
      </c>
      <c r="FL109" s="113">
        <v>920</v>
      </c>
      <c r="FM109" s="113">
        <v>898</v>
      </c>
      <c r="FN109" s="113">
        <v>846</v>
      </c>
      <c r="FO109" s="113">
        <v>828</v>
      </c>
      <c r="FP109" s="113">
        <v>790</v>
      </c>
      <c r="FQ109" s="113">
        <v>753</v>
      </c>
      <c r="FR109" s="113">
        <v>825</v>
      </c>
      <c r="FS109" s="113">
        <v>868</v>
      </c>
      <c r="FT109" s="113">
        <v>908</v>
      </c>
      <c r="FU109" s="113">
        <v>1029</v>
      </c>
      <c r="FV109" s="113">
        <v>748</v>
      </c>
      <c r="FW109" s="113">
        <v>722</v>
      </c>
      <c r="FX109" s="113">
        <v>621</v>
      </c>
      <c r="FY109" s="113">
        <v>621</v>
      </c>
      <c r="FZ109" s="113">
        <v>628</v>
      </c>
      <c r="GA109" s="113">
        <v>486</v>
      </c>
      <c r="GB109" s="113">
        <v>524</v>
      </c>
      <c r="GC109" s="113">
        <v>511</v>
      </c>
      <c r="GD109" s="113">
        <v>512</v>
      </c>
      <c r="GE109" s="113">
        <v>487</v>
      </c>
      <c r="GF109" s="113">
        <v>435</v>
      </c>
      <c r="GG109" s="113">
        <v>403</v>
      </c>
      <c r="GH109" s="113">
        <v>356</v>
      </c>
      <c r="GI109" s="113">
        <v>295</v>
      </c>
      <c r="GJ109" s="113">
        <v>318</v>
      </c>
      <c r="GK109" s="113">
        <v>248</v>
      </c>
      <c r="GL109" s="114">
        <v>1069</v>
      </c>
    </row>
    <row r="110" spans="1:194" s="2" customFormat="1" x14ac:dyDescent="0.3">
      <c r="A110" s="115" t="s">
        <v>276</v>
      </c>
      <c r="B110" s="267" t="s">
        <v>594</v>
      </c>
      <c r="C110" s="48" t="str">
        <f t="shared" si="35"/>
        <v xml:space="preserve">England – CCGs - Rotherham </v>
      </c>
      <c r="D110" s="69">
        <f t="shared" si="34"/>
        <v>101149</v>
      </c>
      <c r="E110" s="69">
        <f t="shared" si="34"/>
        <v>106382</v>
      </c>
      <c r="F110" s="70">
        <f t="shared" si="36"/>
        <v>264984</v>
      </c>
      <c r="G110" s="70">
        <f t="shared" si="37"/>
        <v>130367</v>
      </c>
      <c r="H110" s="71">
        <f t="shared" si="38"/>
        <v>134617</v>
      </c>
      <c r="I110" s="71">
        <f t="shared" si="39"/>
        <v>101149</v>
      </c>
      <c r="J110" s="71">
        <f t="shared" si="40"/>
        <v>106382</v>
      </c>
      <c r="K110" s="68">
        <f t="shared" si="41"/>
        <v>29218</v>
      </c>
      <c r="L110" s="69">
        <f t="shared" si="42"/>
        <v>28235</v>
      </c>
      <c r="M110" s="112">
        <v>1436</v>
      </c>
      <c r="N110" s="112">
        <v>1479</v>
      </c>
      <c r="O110" s="112">
        <v>1566</v>
      </c>
      <c r="P110" s="112">
        <v>1639</v>
      </c>
      <c r="Q110" s="112">
        <v>1633</v>
      </c>
      <c r="R110" s="112">
        <v>1583</v>
      </c>
      <c r="S110" s="112">
        <v>1644</v>
      </c>
      <c r="T110" s="112">
        <v>1717</v>
      </c>
      <c r="U110" s="112">
        <v>1734</v>
      </c>
      <c r="V110" s="112">
        <v>1756</v>
      </c>
      <c r="W110" s="112">
        <v>1682</v>
      </c>
      <c r="X110" s="112">
        <v>1759</v>
      </c>
      <c r="Y110" s="112">
        <v>1733</v>
      </c>
      <c r="Z110" s="112">
        <v>1663</v>
      </c>
      <c r="AA110" s="112">
        <v>1622</v>
      </c>
      <c r="AB110" s="112">
        <v>1439</v>
      </c>
      <c r="AC110" s="112">
        <v>1585</v>
      </c>
      <c r="AD110" s="112">
        <v>1548</v>
      </c>
      <c r="AE110" s="112">
        <v>1460</v>
      </c>
      <c r="AF110" s="112">
        <v>1253</v>
      </c>
      <c r="AG110" s="112">
        <v>1328</v>
      </c>
      <c r="AH110" s="112">
        <v>1363</v>
      </c>
      <c r="AI110" s="112">
        <v>1395</v>
      </c>
      <c r="AJ110" s="112">
        <v>1601</v>
      </c>
      <c r="AK110" s="112">
        <v>1591</v>
      </c>
      <c r="AL110" s="112">
        <v>1623</v>
      </c>
      <c r="AM110" s="112">
        <v>1691</v>
      </c>
      <c r="AN110" s="112">
        <v>1656</v>
      </c>
      <c r="AO110" s="112">
        <v>1622</v>
      </c>
      <c r="AP110" s="112">
        <v>1678</v>
      </c>
      <c r="AQ110" s="112">
        <v>1666</v>
      </c>
      <c r="AR110" s="112">
        <v>1701</v>
      </c>
      <c r="AS110" s="112">
        <v>1690</v>
      </c>
      <c r="AT110" s="112">
        <v>1580</v>
      </c>
      <c r="AU110" s="112">
        <v>1598</v>
      </c>
      <c r="AV110" s="112">
        <v>1764</v>
      </c>
      <c r="AW110" s="112">
        <v>1486</v>
      </c>
      <c r="AX110" s="112">
        <v>1612</v>
      </c>
      <c r="AY110" s="112">
        <v>1579</v>
      </c>
      <c r="AZ110" s="112">
        <v>1568</v>
      </c>
      <c r="BA110" s="112">
        <v>1555</v>
      </c>
      <c r="BB110" s="112">
        <v>1444</v>
      </c>
      <c r="BC110" s="112">
        <v>1340</v>
      </c>
      <c r="BD110" s="112">
        <v>1312</v>
      </c>
      <c r="BE110" s="112">
        <v>1446</v>
      </c>
      <c r="BF110" s="112">
        <v>1408</v>
      </c>
      <c r="BG110" s="112">
        <v>1484</v>
      </c>
      <c r="BH110" s="112">
        <v>1737</v>
      </c>
      <c r="BI110" s="112">
        <v>1825</v>
      </c>
      <c r="BJ110" s="112">
        <v>1901</v>
      </c>
      <c r="BK110" s="112">
        <v>1928</v>
      </c>
      <c r="BL110" s="112">
        <v>1924</v>
      </c>
      <c r="BM110" s="112">
        <v>1888</v>
      </c>
      <c r="BN110" s="112">
        <v>1904</v>
      </c>
      <c r="BO110" s="112">
        <v>1903</v>
      </c>
      <c r="BP110" s="112">
        <v>1949</v>
      </c>
      <c r="BQ110" s="112">
        <v>1902</v>
      </c>
      <c r="BR110" s="112">
        <v>1947</v>
      </c>
      <c r="BS110" s="112">
        <v>1824</v>
      </c>
      <c r="BT110" s="112">
        <v>1774</v>
      </c>
      <c r="BU110" s="112">
        <v>1721</v>
      </c>
      <c r="BV110" s="112">
        <v>1596</v>
      </c>
      <c r="BW110" s="112">
        <v>1666</v>
      </c>
      <c r="BX110" s="112">
        <v>1536</v>
      </c>
      <c r="BY110" s="112">
        <v>1518</v>
      </c>
      <c r="BZ110" s="112">
        <v>1420</v>
      </c>
      <c r="CA110" s="112">
        <v>1443</v>
      </c>
      <c r="CB110" s="112">
        <v>1342</v>
      </c>
      <c r="CC110" s="112">
        <v>1320</v>
      </c>
      <c r="CD110" s="112">
        <v>1399</v>
      </c>
      <c r="CE110" s="112">
        <v>1353</v>
      </c>
      <c r="CF110" s="112">
        <v>1342</v>
      </c>
      <c r="CG110" s="112">
        <v>1424</v>
      </c>
      <c r="CH110" s="112">
        <v>1484</v>
      </c>
      <c r="CI110" s="112">
        <v>1154</v>
      </c>
      <c r="CJ110" s="112">
        <v>1286</v>
      </c>
      <c r="CK110" s="112">
        <v>1120</v>
      </c>
      <c r="CL110" s="112">
        <v>937</v>
      </c>
      <c r="CM110" s="112">
        <v>855</v>
      </c>
      <c r="CN110" s="112">
        <v>794</v>
      </c>
      <c r="CO110" s="112">
        <v>774</v>
      </c>
      <c r="CP110" s="112">
        <v>734</v>
      </c>
      <c r="CQ110" s="112">
        <v>663</v>
      </c>
      <c r="CR110" s="112">
        <v>604</v>
      </c>
      <c r="CS110" s="112">
        <v>530</v>
      </c>
      <c r="CT110" s="112">
        <v>448</v>
      </c>
      <c r="CU110" s="112">
        <v>384</v>
      </c>
      <c r="CV110" s="112">
        <v>323</v>
      </c>
      <c r="CW110" s="112">
        <v>248</v>
      </c>
      <c r="CX110" s="112">
        <v>203</v>
      </c>
      <c r="CY110" s="112">
        <v>628</v>
      </c>
      <c r="CZ110" s="113">
        <v>1308</v>
      </c>
      <c r="DA110" s="113">
        <v>1422</v>
      </c>
      <c r="DB110" s="113">
        <v>1509</v>
      </c>
      <c r="DC110" s="113">
        <v>1519</v>
      </c>
      <c r="DD110" s="113">
        <v>1684</v>
      </c>
      <c r="DE110" s="113">
        <v>1565</v>
      </c>
      <c r="DF110" s="113">
        <v>1682</v>
      </c>
      <c r="DG110" s="113">
        <v>1643</v>
      </c>
      <c r="DH110" s="113">
        <v>1674</v>
      </c>
      <c r="DI110" s="113">
        <v>1643</v>
      </c>
      <c r="DJ110" s="113">
        <v>1638</v>
      </c>
      <c r="DK110" s="113">
        <v>1667</v>
      </c>
      <c r="DL110" s="113">
        <v>1682</v>
      </c>
      <c r="DM110" s="113">
        <v>1557</v>
      </c>
      <c r="DN110" s="113">
        <v>1596</v>
      </c>
      <c r="DO110" s="113">
        <v>1560</v>
      </c>
      <c r="DP110" s="113">
        <v>1412</v>
      </c>
      <c r="DQ110" s="113">
        <v>1474</v>
      </c>
      <c r="DR110" s="113">
        <v>1373</v>
      </c>
      <c r="DS110" s="113">
        <v>1134</v>
      </c>
      <c r="DT110" s="113">
        <v>1149</v>
      </c>
      <c r="DU110" s="113">
        <v>1250</v>
      </c>
      <c r="DV110" s="113">
        <v>1340</v>
      </c>
      <c r="DW110" s="113">
        <v>1447</v>
      </c>
      <c r="DX110" s="113">
        <v>1468</v>
      </c>
      <c r="DY110" s="113">
        <v>1535</v>
      </c>
      <c r="DZ110" s="113">
        <v>1620</v>
      </c>
      <c r="EA110" s="113">
        <v>1520</v>
      </c>
      <c r="EB110" s="113">
        <v>1735</v>
      </c>
      <c r="EC110" s="113">
        <v>1930</v>
      </c>
      <c r="ED110" s="113">
        <v>1777</v>
      </c>
      <c r="EE110" s="113">
        <v>1718</v>
      </c>
      <c r="EF110" s="113">
        <v>1859</v>
      </c>
      <c r="EG110" s="113">
        <v>1769</v>
      </c>
      <c r="EH110" s="113">
        <v>1698</v>
      </c>
      <c r="EI110" s="113">
        <v>1721</v>
      </c>
      <c r="EJ110" s="113">
        <v>1764</v>
      </c>
      <c r="EK110" s="113">
        <v>1726</v>
      </c>
      <c r="EL110" s="113">
        <v>1723</v>
      </c>
      <c r="EM110" s="113">
        <v>1753</v>
      </c>
      <c r="EN110" s="113">
        <v>1635</v>
      </c>
      <c r="EO110" s="113">
        <v>1540</v>
      </c>
      <c r="EP110" s="113">
        <v>1421</v>
      </c>
      <c r="EQ110" s="113">
        <v>1345</v>
      </c>
      <c r="ER110" s="113">
        <v>1548</v>
      </c>
      <c r="ES110" s="113">
        <v>1520</v>
      </c>
      <c r="ET110" s="113">
        <v>1663</v>
      </c>
      <c r="EU110" s="113">
        <v>1754</v>
      </c>
      <c r="EV110" s="113">
        <v>1847</v>
      </c>
      <c r="EW110" s="113">
        <v>1881</v>
      </c>
      <c r="EX110" s="113">
        <v>1916</v>
      </c>
      <c r="EY110" s="113">
        <v>1855</v>
      </c>
      <c r="EZ110" s="113">
        <v>1987</v>
      </c>
      <c r="FA110" s="113">
        <v>1909</v>
      </c>
      <c r="FB110" s="113">
        <v>1895</v>
      </c>
      <c r="FC110" s="113">
        <v>1881</v>
      </c>
      <c r="FD110" s="113">
        <v>1900</v>
      </c>
      <c r="FE110" s="113">
        <v>1788</v>
      </c>
      <c r="FF110" s="113">
        <v>1766</v>
      </c>
      <c r="FG110" s="113">
        <v>1811</v>
      </c>
      <c r="FH110" s="113">
        <v>1766</v>
      </c>
      <c r="FI110" s="113">
        <v>1695</v>
      </c>
      <c r="FJ110" s="113">
        <v>1730</v>
      </c>
      <c r="FK110" s="113">
        <v>1593</v>
      </c>
      <c r="FL110" s="113">
        <v>1551</v>
      </c>
      <c r="FM110" s="113">
        <v>1455</v>
      </c>
      <c r="FN110" s="113">
        <v>1441</v>
      </c>
      <c r="FO110" s="113">
        <v>1490</v>
      </c>
      <c r="FP110" s="113">
        <v>1327</v>
      </c>
      <c r="FQ110" s="113">
        <v>1397</v>
      </c>
      <c r="FR110" s="113">
        <v>1477</v>
      </c>
      <c r="FS110" s="113">
        <v>1388</v>
      </c>
      <c r="FT110" s="113">
        <v>1541</v>
      </c>
      <c r="FU110" s="113">
        <v>1668</v>
      </c>
      <c r="FV110" s="113">
        <v>1290</v>
      </c>
      <c r="FW110" s="113">
        <v>1375</v>
      </c>
      <c r="FX110" s="113">
        <v>1234</v>
      </c>
      <c r="FY110" s="113">
        <v>1127</v>
      </c>
      <c r="FZ110" s="113">
        <v>1028</v>
      </c>
      <c r="GA110" s="113">
        <v>879</v>
      </c>
      <c r="GB110" s="113">
        <v>936</v>
      </c>
      <c r="GC110" s="113">
        <v>880</v>
      </c>
      <c r="GD110" s="113">
        <v>871</v>
      </c>
      <c r="GE110" s="113">
        <v>694</v>
      </c>
      <c r="GF110" s="113">
        <v>689</v>
      </c>
      <c r="GG110" s="113">
        <v>594</v>
      </c>
      <c r="GH110" s="113">
        <v>544</v>
      </c>
      <c r="GI110" s="113">
        <v>453</v>
      </c>
      <c r="GJ110" s="113">
        <v>418</v>
      </c>
      <c r="GK110" s="113">
        <v>430</v>
      </c>
      <c r="GL110" s="114">
        <v>1550</v>
      </c>
    </row>
    <row r="111" spans="1:194" s="2" customFormat="1" x14ac:dyDescent="0.3">
      <c r="A111" s="115" t="s">
        <v>276</v>
      </c>
      <c r="B111" s="267" t="s">
        <v>595</v>
      </c>
      <c r="C111" s="48" t="str">
        <f t="shared" si="35"/>
        <v xml:space="preserve">England – CCGs - Salford </v>
      </c>
      <c r="D111" s="69">
        <f t="shared" si="34"/>
        <v>102903</v>
      </c>
      <c r="E111" s="69">
        <f t="shared" si="34"/>
        <v>101352</v>
      </c>
      <c r="F111" s="70">
        <f t="shared" si="36"/>
        <v>262697</v>
      </c>
      <c r="G111" s="70">
        <f t="shared" si="37"/>
        <v>132945</v>
      </c>
      <c r="H111" s="71">
        <f t="shared" si="38"/>
        <v>129752</v>
      </c>
      <c r="I111" s="71">
        <f t="shared" si="39"/>
        <v>102903</v>
      </c>
      <c r="J111" s="71">
        <f t="shared" si="40"/>
        <v>101352</v>
      </c>
      <c r="K111" s="68">
        <f t="shared" si="41"/>
        <v>30042</v>
      </c>
      <c r="L111" s="69">
        <f t="shared" si="42"/>
        <v>28400</v>
      </c>
      <c r="M111" s="112">
        <v>1782</v>
      </c>
      <c r="N111" s="112">
        <v>1844</v>
      </c>
      <c r="O111" s="112">
        <v>1816</v>
      </c>
      <c r="P111" s="112">
        <v>1805</v>
      </c>
      <c r="Q111" s="112">
        <v>1834</v>
      </c>
      <c r="R111" s="112">
        <v>1719</v>
      </c>
      <c r="S111" s="112">
        <v>1725</v>
      </c>
      <c r="T111" s="112">
        <v>1785</v>
      </c>
      <c r="U111" s="112">
        <v>1725</v>
      </c>
      <c r="V111" s="112">
        <v>1773</v>
      </c>
      <c r="W111" s="112">
        <v>1681</v>
      </c>
      <c r="X111" s="112">
        <v>1642</v>
      </c>
      <c r="Y111" s="112">
        <v>1642</v>
      </c>
      <c r="Z111" s="112">
        <v>1552</v>
      </c>
      <c r="AA111" s="112">
        <v>1532</v>
      </c>
      <c r="AB111" s="112">
        <v>1480</v>
      </c>
      <c r="AC111" s="112">
        <v>1396</v>
      </c>
      <c r="AD111" s="112">
        <v>1309</v>
      </c>
      <c r="AE111" s="112">
        <v>1378</v>
      </c>
      <c r="AF111" s="112">
        <v>1796</v>
      </c>
      <c r="AG111" s="112">
        <v>1922</v>
      </c>
      <c r="AH111" s="112">
        <v>2076</v>
      </c>
      <c r="AI111" s="112">
        <v>2031</v>
      </c>
      <c r="AJ111" s="112">
        <v>2060</v>
      </c>
      <c r="AK111" s="112">
        <v>2266</v>
      </c>
      <c r="AL111" s="112">
        <v>2232</v>
      </c>
      <c r="AM111" s="112">
        <v>2335</v>
      </c>
      <c r="AN111" s="112">
        <v>2536</v>
      </c>
      <c r="AO111" s="112">
        <v>2573</v>
      </c>
      <c r="AP111" s="112">
        <v>2690</v>
      </c>
      <c r="AQ111" s="112">
        <v>2456</v>
      </c>
      <c r="AR111" s="112">
        <v>2528</v>
      </c>
      <c r="AS111" s="112">
        <v>2419</v>
      </c>
      <c r="AT111" s="112">
        <v>2464</v>
      </c>
      <c r="AU111" s="112">
        <v>2460</v>
      </c>
      <c r="AV111" s="112">
        <v>2232</v>
      </c>
      <c r="AW111" s="112">
        <v>2201</v>
      </c>
      <c r="AX111" s="112">
        <v>2136</v>
      </c>
      <c r="AY111" s="112">
        <v>2078</v>
      </c>
      <c r="AZ111" s="112">
        <v>1952</v>
      </c>
      <c r="BA111" s="112">
        <v>1847</v>
      </c>
      <c r="BB111" s="112">
        <v>1699</v>
      </c>
      <c r="BC111" s="112">
        <v>1542</v>
      </c>
      <c r="BD111" s="112">
        <v>1370</v>
      </c>
      <c r="BE111" s="112">
        <v>1485</v>
      </c>
      <c r="BF111" s="112">
        <v>1456</v>
      </c>
      <c r="BG111" s="112">
        <v>1353</v>
      </c>
      <c r="BH111" s="112">
        <v>1406</v>
      </c>
      <c r="BI111" s="112">
        <v>1559</v>
      </c>
      <c r="BJ111" s="112">
        <v>1549</v>
      </c>
      <c r="BK111" s="112">
        <v>1464</v>
      </c>
      <c r="BL111" s="112">
        <v>1522</v>
      </c>
      <c r="BM111" s="112">
        <v>1603</v>
      </c>
      <c r="BN111" s="112">
        <v>1553</v>
      </c>
      <c r="BO111" s="112">
        <v>1628</v>
      </c>
      <c r="BP111" s="112">
        <v>1633</v>
      </c>
      <c r="BQ111" s="112">
        <v>1565</v>
      </c>
      <c r="BR111" s="112">
        <v>1509</v>
      </c>
      <c r="BS111" s="112">
        <v>1519</v>
      </c>
      <c r="BT111" s="112">
        <v>1452</v>
      </c>
      <c r="BU111" s="112">
        <v>1325</v>
      </c>
      <c r="BV111" s="112">
        <v>1352</v>
      </c>
      <c r="BW111" s="112">
        <v>1293</v>
      </c>
      <c r="BX111" s="112">
        <v>1282</v>
      </c>
      <c r="BY111" s="112">
        <v>1033</v>
      </c>
      <c r="BZ111" s="112">
        <v>1052</v>
      </c>
      <c r="CA111" s="112">
        <v>1029</v>
      </c>
      <c r="CB111" s="112">
        <v>1060</v>
      </c>
      <c r="CC111" s="112">
        <v>920</v>
      </c>
      <c r="CD111" s="112">
        <v>945</v>
      </c>
      <c r="CE111" s="112">
        <v>1022</v>
      </c>
      <c r="CF111" s="112">
        <v>1002</v>
      </c>
      <c r="CG111" s="112">
        <v>1018</v>
      </c>
      <c r="CH111" s="112">
        <v>1093</v>
      </c>
      <c r="CI111" s="112">
        <v>821</v>
      </c>
      <c r="CJ111" s="112">
        <v>727</v>
      </c>
      <c r="CK111" s="112">
        <v>654</v>
      </c>
      <c r="CL111" s="112">
        <v>670</v>
      </c>
      <c r="CM111" s="112">
        <v>579</v>
      </c>
      <c r="CN111" s="112">
        <v>516</v>
      </c>
      <c r="CO111" s="112">
        <v>476</v>
      </c>
      <c r="CP111" s="112">
        <v>517</v>
      </c>
      <c r="CQ111" s="112">
        <v>482</v>
      </c>
      <c r="CR111" s="112">
        <v>419</v>
      </c>
      <c r="CS111" s="112">
        <v>391</v>
      </c>
      <c r="CT111" s="112">
        <v>302</v>
      </c>
      <c r="CU111" s="112">
        <v>253</v>
      </c>
      <c r="CV111" s="112">
        <v>188</v>
      </c>
      <c r="CW111" s="112">
        <v>197</v>
      </c>
      <c r="CX111" s="112">
        <v>148</v>
      </c>
      <c r="CY111" s="112">
        <v>602</v>
      </c>
      <c r="CZ111" s="113">
        <v>1729</v>
      </c>
      <c r="DA111" s="113">
        <v>1739</v>
      </c>
      <c r="DB111" s="113">
        <v>1689</v>
      </c>
      <c r="DC111" s="113">
        <v>1674</v>
      </c>
      <c r="DD111" s="113">
        <v>1775</v>
      </c>
      <c r="DE111" s="113">
        <v>1700</v>
      </c>
      <c r="DF111" s="113">
        <v>1724</v>
      </c>
      <c r="DG111" s="113">
        <v>1717</v>
      </c>
      <c r="DH111" s="113">
        <v>1651</v>
      </c>
      <c r="DI111" s="113">
        <v>1675</v>
      </c>
      <c r="DJ111" s="113">
        <v>1512</v>
      </c>
      <c r="DK111" s="113">
        <v>1469</v>
      </c>
      <c r="DL111" s="113">
        <v>1487</v>
      </c>
      <c r="DM111" s="113">
        <v>1470</v>
      </c>
      <c r="DN111" s="113">
        <v>1455</v>
      </c>
      <c r="DO111" s="113">
        <v>1379</v>
      </c>
      <c r="DP111" s="113">
        <v>1347</v>
      </c>
      <c r="DQ111" s="113">
        <v>1208</v>
      </c>
      <c r="DR111" s="113">
        <v>1315</v>
      </c>
      <c r="DS111" s="113">
        <v>1822</v>
      </c>
      <c r="DT111" s="113">
        <v>1924</v>
      </c>
      <c r="DU111" s="113">
        <v>2032</v>
      </c>
      <c r="DV111" s="113">
        <v>2051</v>
      </c>
      <c r="DW111" s="113">
        <v>1979</v>
      </c>
      <c r="DX111" s="113">
        <v>2332</v>
      </c>
      <c r="DY111" s="113">
        <v>2334</v>
      </c>
      <c r="DZ111" s="113">
        <v>2346</v>
      </c>
      <c r="EA111" s="113">
        <v>2325</v>
      </c>
      <c r="EB111" s="113">
        <v>2408</v>
      </c>
      <c r="EC111" s="113">
        <v>2346</v>
      </c>
      <c r="ED111" s="113">
        <v>2150</v>
      </c>
      <c r="EE111" s="113">
        <v>2208</v>
      </c>
      <c r="EF111" s="113">
        <v>2180</v>
      </c>
      <c r="EG111" s="113">
        <v>2111</v>
      </c>
      <c r="EH111" s="113">
        <v>2080</v>
      </c>
      <c r="EI111" s="113">
        <v>2033</v>
      </c>
      <c r="EJ111" s="113">
        <v>2093</v>
      </c>
      <c r="EK111" s="113">
        <v>1999</v>
      </c>
      <c r="EL111" s="113">
        <v>1831</v>
      </c>
      <c r="EM111" s="113">
        <v>1754</v>
      </c>
      <c r="EN111" s="113">
        <v>1675</v>
      </c>
      <c r="EO111" s="113">
        <v>1630</v>
      </c>
      <c r="EP111" s="113">
        <v>1387</v>
      </c>
      <c r="EQ111" s="113">
        <v>1328</v>
      </c>
      <c r="ER111" s="113">
        <v>1458</v>
      </c>
      <c r="ES111" s="113">
        <v>1404</v>
      </c>
      <c r="ET111" s="113">
        <v>1361</v>
      </c>
      <c r="EU111" s="113">
        <v>1437</v>
      </c>
      <c r="EV111" s="113">
        <v>1537</v>
      </c>
      <c r="EW111" s="113">
        <v>1573</v>
      </c>
      <c r="EX111" s="113">
        <v>1519</v>
      </c>
      <c r="EY111" s="113">
        <v>1645</v>
      </c>
      <c r="EZ111" s="113">
        <v>1628</v>
      </c>
      <c r="FA111" s="113">
        <v>1518</v>
      </c>
      <c r="FB111" s="113">
        <v>1537</v>
      </c>
      <c r="FC111" s="113">
        <v>1545</v>
      </c>
      <c r="FD111" s="113">
        <v>1484</v>
      </c>
      <c r="FE111" s="113">
        <v>1479</v>
      </c>
      <c r="FF111" s="113">
        <v>1473</v>
      </c>
      <c r="FG111" s="113">
        <v>1339</v>
      </c>
      <c r="FH111" s="113">
        <v>1292</v>
      </c>
      <c r="FI111" s="113">
        <v>1327</v>
      </c>
      <c r="FJ111" s="113">
        <v>1228</v>
      </c>
      <c r="FK111" s="113">
        <v>1262</v>
      </c>
      <c r="FL111" s="113">
        <v>1091</v>
      </c>
      <c r="FM111" s="113">
        <v>927</v>
      </c>
      <c r="FN111" s="113">
        <v>1060</v>
      </c>
      <c r="FO111" s="113">
        <v>945</v>
      </c>
      <c r="FP111" s="113">
        <v>978</v>
      </c>
      <c r="FQ111" s="113">
        <v>1010</v>
      </c>
      <c r="FR111" s="113">
        <v>1045</v>
      </c>
      <c r="FS111" s="113">
        <v>965</v>
      </c>
      <c r="FT111" s="113">
        <v>1041</v>
      </c>
      <c r="FU111" s="113">
        <v>1230</v>
      </c>
      <c r="FV111" s="113">
        <v>828</v>
      </c>
      <c r="FW111" s="113">
        <v>818</v>
      </c>
      <c r="FX111" s="113">
        <v>827</v>
      </c>
      <c r="FY111" s="113">
        <v>769</v>
      </c>
      <c r="FZ111" s="113">
        <v>714</v>
      </c>
      <c r="GA111" s="113">
        <v>662</v>
      </c>
      <c r="GB111" s="113">
        <v>645</v>
      </c>
      <c r="GC111" s="113">
        <v>596</v>
      </c>
      <c r="GD111" s="113">
        <v>590</v>
      </c>
      <c r="GE111" s="113">
        <v>504</v>
      </c>
      <c r="GF111" s="113">
        <v>526</v>
      </c>
      <c r="GG111" s="113">
        <v>421</v>
      </c>
      <c r="GH111" s="113">
        <v>386</v>
      </c>
      <c r="GI111" s="113">
        <v>328</v>
      </c>
      <c r="GJ111" s="113">
        <v>300</v>
      </c>
      <c r="GK111" s="113">
        <v>279</v>
      </c>
      <c r="GL111" s="114">
        <v>1148</v>
      </c>
    </row>
    <row r="112" spans="1:194" s="2" customFormat="1" x14ac:dyDescent="0.3">
      <c r="A112" s="115" t="s">
        <v>276</v>
      </c>
      <c r="B112" s="267" t="s">
        <v>596</v>
      </c>
      <c r="C112" s="48" t="str">
        <f t="shared" si="35"/>
        <v xml:space="preserve">England – CCGs - Sheffield </v>
      </c>
      <c r="D112" s="69">
        <f t="shared" si="34"/>
        <v>232842</v>
      </c>
      <c r="E112" s="69">
        <f t="shared" si="34"/>
        <v>237974</v>
      </c>
      <c r="F112" s="70">
        <f t="shared" si="36"/>
        <v>589214</v>
      </c>
      <c r="G112" s="70">
        <f t="shared" si="37"/>
        <v>293715</v>
      </c>
      <c r="H112" s="71">
        <f t="shared" si="38"/>
        <v>295499</v>
      </c>
      <c r="I112" s="71">
        <f t="shared" si="39"/>
        <v>232842</v>
      </c>
      <c r="J112" s="71">
        <f t="shared" si="40"/>
        <v>237974</v>
      </c>
      <c r="K112" s="68">
        <f t="shared" si="41"/>
        <v>60873</v>
      </c>
      <c r="L112" s="69">
        <f t="shared" si="42"/>
        <v>57525</v>
      </c>
      <c r="M112" s="112">
        <v>3026</v>
      </c>
      <c r="N112" s="112">
        <v>3123</v>
      </c>
      <c r="O112" s="112">
        <v>3218</v>
      </c>
      <c r="P112" s="112">
        <v>3375</v>
      </c>
      <c r="Q112" s="112">
        <v>3452</v>
      </c>
      <c r="R112" s="112">
        <v>3482</v>
      </c>
      <c r="S112" s="112">
        <v>3363</v>
      </c>
      <c r="T112" s="112">
        <v>3482</v>
      </c>
      <c r="U112" s="112">
        <v>3633</v>
      </c>
      <c r="V112" s="112">
        <v>3440</v>
      </c>
      <c r="W112" s="112">
        <v>3555</v>
      </c>
      <c r="X112" s="112">
        <v>3575</v>
      </c>
      <c r="Y112" s="112">
        <v>3517</v>
      </c>
      <c r="Z112" s="112">
        <v>3441</v>
      </c>
      <c r="AA112" s="112">
        <v>3465</v>
      </c>
      <c r="AB112" s="112">
        <v>3378</v>
      </c>
      <c r="AC112" s="112">
        <v>3218</v>
      </c>
      <c r="AD112" s="112">
        <v>3130</v>
      </c>
      <c r="AE112" s="112">
        <v>3516</v>
      </c>
      <c r="AF112" s="112">
        <v>5489</v>
      </c>
      <c r="AG112" s="112">
        <v>6617</v>
      </c>
      <c r="AH112" s="112">
        <v>6873</v>
      </c>
      <c r="AI112" s="112">
        <v>6695</v>
      </c>
      <c r="AJ112" s="112">
        <v>6041</v>
      </c>
      <c r="AK112" s="112">
        <v>5540</v>
      </c>
      <c r="AL112" s="112">
        <v>5138</v>
      </c>
      <c r="AM112" s="112">
        <v>5501</v>
      </c>
      <c r="AN112" s="112">
        <v>5695</v>
      </c>
      <c r="AO112" s="112">
        <v>5722</v>
      </c>
      <c r="AP112" s="112">
        <v>5302</v>
      </c>
      <c r="AQ112" s="112">
        <v>4980</v>
      </c>
      <c r="AR112" s="112">
        <v>4349</v>
      </c>
      <c r="AS112" s="112">
        <v>4236</v>
      </c>
      <c r="AT112" s="112">
        <v>3743</v>
      </c>
      <c r="AU112" s="112">
        <v>3953</v>
      </c>
      <c r="AV112" s="112">
        <v>3648</v>
      </c>
      <c r="AW112" s="112">
        <v>3413</v>
      </c>
      <c r="AX112" s="112">
        <v>3331</v>
      </c>
      <c r="AY112" s="112">
        <v>3311</v>
      </c>
      <c r="AZ112" s="112">
        <v>3483</v>
      </c>
      <c r="BA112" s="112">
        <v>3675</v>
      </c>
      <c r="BB112" s="112">
        <v>3577</v>
      </c>
      <c r="BC112" s="112">
        <v>3244</v>
      </c>
      <c r="BD112" s="112">
        <v>3159</v>
      </c>
      <c r="BE112" s="112">
        <v>3091</v>
      </c>
      <c r="BF112" s="112">
        <v>3314</v>
      </c>
      <c r="BG112" s="112">
        <v>3230</v>
      </c>
      <c r="BH112" s="112">
        <v>3200</v>
      </c>
      <c r="BI112" s="112">
        <v>3469</v>
      </c>
      <c r="BJ112" s="112">
        <v>3578</v>
      </c>
      <c r="BK112" s="112">
        <v>3660</v>
      </c>
      <c r="BL112" s="112">
        <v>3701</v>
      </c>
      <c r="BM112" s="112">
        <v>3832</v>
      </c>
      <c r="BN112" s="112">
        <v>3720</v>
      </c>
      <c r="BO112" s="112">
        <v>3615</v>
      </c>
      <c r="BP112" s="112">
        <v>3531</v>
      </c>
      <c r="BQ112" s="112">
        <v>3420</v>
      </c>
      <c r="BR112" s="112">
        <v>3475</v>
      </c>
      <c r="BS112" s="112">
        <v>3327</v>
      </c>
      <c r="BT112" s="112">
        <v>3173</v>
      </c>
      <c r="BU112" s="112">
        <v>3111</v>
      </c>
      <c r="BV112" s="112">
        <v>2904</v>
      </c>
      <c r="BW112" s="112">
        <v>2968</v>
      </c>
      <c r="BX112" s="112">
        <v>2794</v>
      </c>
      <c r="BY112" s="112">
        <v>2552</v>
      </c>
      <c r="BZ112" s="112">
        <v>2470</v>
      </c>
      <c r="CA112" s="112">
        <v>2416</v>
      </c>
      <c r="CB112" s="112">
        <v>2434</v>
      </c>
      <c r="CC112" s="112">
        <v>2221</v>
      </c>
      <c r="CD112" s="112">
        <v>2225</v>
      </c>
      <c r="CE112" s="112">
        <v>2251</v>
      </c>
      <c r="CF112" s="112">
        <v>2339</v>
      </c>
      <c r="CG112" s="112">
        <v>2503</v>
      </c>
      <c r="CH112" s="112">
        <v>2581</v>
      </c>
      <c r="CI112" s="112">
        <v>1966</v>
      </c>
      <c r="CJ112" s="112">
        <v>1969</v>
      </c>
      <c r="CK112" s="112">
        <v>2038</v>
      </c>
      <c r="CL112" s="112">
        <v>1719</v>
      </c>
      <c r="CM112" s="112">
        <v>1479</v>
      </c>
      <c r="CN112" s="112">
        <v>1311</v>
      </c>
      <c r="CO112" s="112">
        <v>1427</v>
      </c>
      <c r="CP112" s="112">
        <v>1295</v>
      </c>
      <c r="CQ112" s="112">
        <v>1220</v>
      </c>
      <c r="CR112" s="112">
        <v>1136</v>
      </c>
      <c r="CS112" s="112">
        <v>1025</v>
      </c>
      <c r="CT112" s="112">
        <v>897</v>
      </c>
      <c r="CU112" s="112">
        <v>777</v>
      </c>
      <c r="CV112" s="112">
        <v>580</v>
      </c>
      <c r="CW112" s="112">
        <v>530</v>
      </c>
      <c r="CX112" s="112">
        <v>486</v>
      </c>
      <c r="CY112" s="112">
        <v>1651</v>
      </c>
      <c r="CZ112" s="113">
        <v>2896</v>
      </c>
      <c r="DA112" s="113">
        <v>2972</v>
      </c>
      <c r="DB112" s="113">
        <v>3185</v>
      </c>
      <c r="DC112" s="113">
        <v>3268</v>
      </c>
      <c r="DD112" s="113">
        <v>3262</v>
      </c>
      <c r="DE112" s="113">
        <v>3125</v>
      </c>
      <c r="DF112" s="113">
        <v>3225</v>
      </c>
      <c r="DG112" s="113">
        <v>3331</v>
      </c>
      <c r="DH112" s="113">
        <v>3514</v>
      </c>
      <c r="DI112" s="113">
        <v>3234</v>
      </c>
      <c r="DJ112" s="113">
        <v>3390</v>
      </c>
      <c r="DK112" s="113">
        <v>3344</v>
      </c>
      <c r="DL112" s="113">
        <v>3312</v>
      </c>
      <c r="DM112" s="113">
        <v>3293</v>
      </c>
      <c r="DN112" s="113">
        <v>3169</v>
      </c>
      <c r="DO112" s="113">
        <v>3071</v>
      </c>
      <c r="DP112" s="113">
        <v>3047</v>
      </c>
      <c r="DQ112" s="113">
        <v>2887</v>
      </c>
      <c r="DR112" s="113">
        <v>3360</v>
      </c>
      <c r="DS112" s="113">
        <v>5476</v>
      </c>
      <c r="DT112" s="113">
        <v>6546</v>
      </c>
      <c r="DU112" s="113">
        <v>6453</v>
      </c>
      <c r="DV112" s="113">
        <v>6113</v>
      </c>
      <c r="DW112" s="113">
        <v>5552</v>
      </c>
      <c r="DX112" s="113">
        <v>4799</v>
      </c>
      <c r="DY112" s="113">
        <v>4756</v>
      </c>
      <c r="DZ112" s="113">
        <v>4836</v>
      </c>
      <c r="EA112" s="113">
        <v>5618</v>
      </c>
      <c r="EB112" s="113">
        <v>5540</v>
      </c>
      <c r="EC112" s="113">
        <v>4939</v>
      </c>
      <c r="ED112" s="113">
        <v>4704</v>
      </c>
      <c r="EE112" s="113">
        <v>4126</v>
      </c>
      <c r="EF112" s="113">
        <v>4327</v>
      </c>
      <c r="EG112" s="113">
        <v>3936</v>
      </c>
      <c r="EH112" s="113">
        <v>3699</v>
      </c>
      <c r="EI112" s="113">
        <v>3752</v>
      </c>
      <c r="EJ112" s="113">
        <v>3665</v>
      </c>
      <c r="EK112" s="113">
        <v>3467</v>
      </c>
      <c r="EL112" s="113">
        <v>3528</v>
      </c>
      <c r="EM112" s="113">
        <v>3537</v>
      </c>
      <c r="EN112" s="113">
        <v>3559</v>
      </c>
      <c r="EO112" s="113">
        <v>3384</v>
      </c>
      <c r="EP112" s="113">
        <v>3016</v>
      </c>
      <c r="EQ112" s="113">
        <v>3106</v>
      </c>
      <c r="ER112" s="113">
        <v>3079</v>
      </c>
      <c r="ES112" s="113">
        <v>3061</v>
      </c>
      <c r="ET112" s="113">
        <v>3216</v>
      </c>
      <c r="EU112" s="113">
        <v>3403</v>
      </c>
      <c r="EV112" s="113">
        <v>3659</v>
      </c>
      <c r="EW112" s="113">
        <v>3890</v>
      </c>
      <c r="EX112" s="113">
        <v>3855</v>
      </c>
      <c r="EY112" s="113">
        <v>3850</v>
      </c>
      <c r="EZ112" s="113">
        <v>3708</v>
      </c>
      <c r="FA112" s="113">
        <v>3664</v>
      </c>
      <c r="FB112" s="113">
        <v>3622</v>
      </c>
      <c r="FC112" s="113">
        <v>3455</v>
      </c>
      <c r="FD112" s="113">
        <v>3380</v>
      </c>
      <c r="FE112" s="113">
        <v>3397</v>
      </c>
      <c r="FF112" s="113">
        <v>3460</v>
      </c>
      <c r="FG112" s="113">
        <v>3263</v>
      </c>
      <c r="FH112" s="113">
        <v>3094</v>
      </c>
      <c r="FI112" s="113">
        <v>3037</v>
      </c>
      <c r="FJ112" s="113">
        <v>2912</v>
      </c>
      <c r="FK112" s="113">
        <v>2743</v>
      </c>
      <c r="FL112" s="113">
        <v>2664</v>
      </c>
      <c r="FM112" s="113">
        <v>2623</v>
      </c>
      <c r="FN112" s="113">
        <v>2606</v>
      </c>
      <c r="FO112" s="113">
        <v>2538</v>
      </c>
      <c r="FP112" s="113">
        <v>2494</v>
      </c>
      <c r="FQ112" s="113">
        <v>2473</v>
      </c>
      <c r="FR112" s="113">
        <v>2447</v>
      </c>
      <c r="FS112" s="113">
        <v>2477</v>
      </c>
      <c r="FT112" s="113">
        <v>2690</v>
      </c>
      <c r="FU112" s="113">
        <v>2864</v>
      </c>
      <c r="FV112" s="113">
        <v>2366</v>
      </c>
      <c r="FW112" s="113">
        <v>2330</v>
      </c>
      <c r="FX112" s="113">
        <v>2294</v>
      </c>
      <c r="FY112" s="113">
        <v>1990</v>
      </c>
      <c r="FZ112" s="113">
        <v>1831</v>
      </c>
      <c r="GA112" s="113">
        <v>1672</v>
      </c>
      <c r="GB112" s="113">
        <v>1692</v>
      </c>
      <c r="GC112" s="113">
        <v>1681</v>
      </c>
      <c r="GD112" s="113">
        <v>1658</v>
      </c>
      <c r="GE112" s="113">
        <v>1417</v>
      </c>
      <c r="GF112" s="113">
        <v>1385</v>
      </c>
      <c r="GG112" s="113">
        <v>1326</v>
      </c>
      <c r="GH112" s="113">
        <v>1154</v>
      </c>
      <c r="GI112" s="113">
        <v>1046</v>
      </c>
      <c r="GJ112" s="113">
        <v>915</v>
      </c>
      <c r="GK112" s="113">
        <v>799</v>
      </c>
      <c r="GL112" s="114">
        <v>3000</v>
      </c>
    </row>
    <row r="113" spans="1:194" s="2" customFormat="1" x14ac:dyDescent="0.3">
      <c r="A113" s="115" t="s">
        <v>276</v>
      </c>
      <c r="B113" s="267" t="s">
        <v>597</v>
      </c>
      <c r="C113" s="48" t="str">
        <f t="shared" si="35"/>
        <v xml:space="preserve">England – CCGs - Shropshire, Telford and Wrekin </v>
      </c>
      <c r="D113" s="69">
        <f t="shared" si="34"/>
        <v>199279</v>
      </c>
      <c r="E113" s="69">
        <f t="shared" si="34"/>
        <v>205519</v>
      </c>
      <c r="F113" s="70">
        <f t="shared" si="36"/>
        <v>506737</v>
      </c>
      <c r="G113" s="70">
        <f t="shared" si="37"/>
        <v>251214</v>
      </c>
      <c r="H113" s="71">
        <f t="shared" si="38"/>
        <v>255523</v>
      </c>
      <c r="I113" s="71">
        <f t="shared" si="39"/>
        <v>199279</v>
      </c>
      <c r="J113" s="71">
        <f t="shared" si="40"/>
        <v>205519</v>
      </c>
      <c r="K113" s="68">
        <f t="shared" si="41"/>
        <v>51935</v>
      </c>
      <c r="L113" s="69">
        <f t="shared" si="42"/>
        <v>50004</v>
      </c>
      <c r="M113" s="112">
        <v>2465</v>
      </c>
      <c r="N113" s="112">
        <v>2447</v>
      </c>
      <c r="O113" s="112">
        <v>2594</v>
      </c>
      <c r="P113" s="112">
        <v>2801</v>
      </c>
      <c r="Q113" s="112">
        <v>2896</v>
      </c>
      <c r="R113" s="112">
        <v>2797</v>
      </c>
      <c r="S113" s="112">
        <v>2959</v>
      </c>
      <c r="T113" s="112">
        <v>3035</v>
      </c>
      <c r="U113" s="112">
        <v>2989</v>
      </c>
      <c r="V113" s="112">
        <v>3066</v>
      </c>
      <c r="W113" s="112">
        <v>3175</v>
      </c>
      <c r="X113" s="112">
        <v>3121</v>
      </c>
      <c r="Y113" s="112">
        <v>3091</v>
      </c>
      <c r="Z113" s="112">
        <v>3113</v>
      </c>
      <c r="AA113" s="112">
        <v>2959</v>
      </c>
      <c r="AB113" s="112">
        <v>2924</v>
      </c>
      <c r="AC113" s="112">
        <v>2764</v>
      </c>
      <c r="AD113" s="112">
        <v>2739</v>
      </c>
      <c r="AE113" s="112">
        <v>2735</v>
      </c>
      <c r="AF113" s="112">
        <v>2412</v>
      </c>
      <c r="AG113" s="112">
        <v>2480</v>
      </c>
      <c r="AH113" s="112">
        <v>2465</v>
      </c>
      <c r="AI113" s="112">
        <v>2570</v>
      </c>
      <c r="AJ113" s="112">
        <v>2822</v>
      </c>
      <c r="AK113" s="112">
        <v>2819</v>
      </c>
      <c r="AL113" s="112">
        <v>2833</v>
      </c>
      <c r="AM113" s="112">
        <v>2959</v>
      </c>
      <c r="AN113" s="112">
        <v>2761</v>
      </c>
      <c r="AO113" s="112">
        <v>2972</v>
      </c>
      <c r="AP113" s="112">
        <v>3137</v>
      </c>
      <c r="AQ113" s="112">
        <v>2968</v>
      </c>
      <c r="AR113" s="112">
        <v>3162</v>
      </c>
      <c r="AS113" s="112">
        <v>2884</v>
      </c>
      <c r="AT113" s="112">
        <v>2955</v>
      </c>
      <c r="AU113" s="112">
        <v>3093</v>
      </c>
      <c r="AV113" s="112">
        <v>3105</v>
      </c>
      <c r="AW113" s="112">
        <v>2872</v>
      </c>
      <c r="AX113" s="112">
        <v>3096</v>
      </c>
      <c r="AY113" s="112">
        <v>2845</v>
      </c>
      <c r="AZ113" s="112">
        <v>2916</v>
      </c>
      <c r="BA113" s="112">
        <v>3002</v>
      </c>
      <c r="BB113" s="112">
        <v>2781</v>
      </c>
      <c r="BC113" s="112">
        <v>2792</v>
      </c>
      <c r="BD113" s="112">
        <v>2732</v>
      </c>
      <c r="BE113" s="112">
        <v>2791</v>
      </c>
      <c r="BF113" s="112">
        <v>2980</v>
      </c>
      <c r="BG113" s="112">
        <v>2995</v>
      </c>
      <c r="BH113" s="112">
        <v>3229</v>
      </c>
      <c r="BI113" s="112">
        <v>3473</v>
      </c>
      <c r="BJ113" s="112">
        <v>3754</v>
      </c>
      <c r="BK113" s="112">
        <v>3567</v>
      </c>
      <c r="BL113" s="112">
        <v>3751</v>
      </c>
      <c r="BM113" s="112">
        <v>3763</v>
      </c>
      <c r="BN113" s="112">
        <v>3891</v>
      </c>
      <c r="BO113" s="112">
        <v>3834</v>
      </c>
      <c r="BP113" s="112">
        <v>3797</v>
      </c>
      <c r="BQ113" s="112">
        <v>3824</v>
      </c>
      <c r="BR113" s="112">
        <v>3875</v>
      </c>
      <c r="BS113" s="112">
        <v>3836</v>
      </c>
      <c r="BT113" s="112">
        <v>3544</v>
      </c>
      <c r="BU113" s="112">
        <v>3326</v>
      </c>
      <c r="BV113" s="112">
        <v>3287</v>
      </c>
      <c r="BW113" s="112">
        <v>3183</v>
      </c>
      <c r="BX113" s="112">
        <v>3093</v>
      </c>
      <c r="BY113" s="112">
        <v>2986</v>
      </c>
      <c r="BZ113" s="112">
        <v>3033</v>
      </c>
      <c r="CA113" s="112">
        <v>3072</v>
      </c>
      <c r="CB113" s="112">
        <v>2911</v>
      </c>
      <c r="CC113" s="112">
        <v>2991</v>
      </c>
      <c r="CD113" s="112">
        <v>2812</v>
      </c>
      <c r="CE113" s="112">
        <v>2875</v>
      </c>
      <c r="CF113" s="112">
        <v>2999</v>
      </c>
      <c r="CG113" s="112">
        <v>3078</v>
      </c>
      <c r="CH113" s="112">
        <v>3144</v>
      </c>
      <c r="CI113" s="112">
        <v>2578</v>
      </c>
      <c r="CJ113" s="112">
        <v>2444</v>
      </c>
      <c r="CK113" s="112">
        <v>2493</v>
      </c>
      <c r="CL113" s="112">
        <v>2194</v>
      </c>
      <c r="CM113" s="112">
        <v>1836</v>
      </c>
      <c r="CN113" s="112">
        <v>1689</v>
      </c>
      <c r="CO113" s="112">
        <v>1630</v>
      </c>
      <c r="CP113" s="112">
        <v>1441</v>
      </c>
      <c r="CQ113" s="112">
        <v>1391</v>
      </c>
      <c r="CR113" s="112">
        <v>1308</v>
      </c>
      <c r="CS113" s="112">
        <v>1077</v>
      </c>
      <c r="CT113" s="112">
        <v>985</v>
      </c>
      <c r="CU113" s="112">
        <v>888</v>
      </c>
      <c r="CV113" s="112">
        <v>669</v>
      </c>
      <c r="CW113" s="112">
        <v>632</v>
      </c>
      <c r="CX113" s="112">
        <v>515</v>
      </c>
      <c r="CY113" s="112">
        <v>1647</v>
      </c>
      <c r="CZ113" s="113">
        <v>2188</v>
      </c>
      <c r="DA113" s="113">
        <v>2381</v>
      </c>
      <c r="DB113" s="113">
        <v>2543</v>
      </c>
      <c r="DC113" s="113">
        <v>2612</v>
      </c>
      <c r="DD113" s="113">
        <v>2650</v>
      </c>
      <c r="DE113" s="113">
        <v>2596</v>
      </c>
      <c r="DF113" s="113">
        <v>2732</v>
      </c>
      <c r="DG113" s="113">
        <v>2770</v>
      </c>
      <c r="DH113" s="113">
        <v>3011</v>
      </c>
      <c r="DI113" s="113">
        <v>2989</v>
      </c>
      <c r="DJ113" s="113">
        <v>3048</v>
      </c>
      <c r="DK113" s="113">
        <v>2866</v>
      </c>
      <c r="DL113" s="113">
        <v>3108</v>
      </c>
      <c r="DM113" s="113">
        <v>2947</v>
      </c>
      <c r="DN113" s="113">
        <v>2943</v>
      </c>
      <c r="DO113" s="113">
        <v>2870</v>
      </c>
      <c r="DP113" s="113">
        <v>2893</v>
      </c>
      <c r="DQ113" s="113">
        <v>2857</v>
      </c>
      <c r="DR113" s="113">
        <v>2662</v>
      </c>
      <c r="DS113" s="113">
        <v>2241</v>
      </c>
      <c r="DT113" s="113">
        <v>2193</v>
      </c>
      <c r="DU113" s="113">
        <v>2171</v>
      </c>
      <c r="DV113" s="113">
        <v>2444</v>
      </c>
      <c r="DW113" s="113">
        <v>2688</v>
      </c>
      <c r="DX113" s="113">
        <v>2417</v>
      </c>
      <c r="DY113" s="113">
        <v>2830</v>
      </c>
      <c r="DZ113" s="113">
        <v>2700</v>
      </c>
      <c r="EA113" s="113">
        <v>2623</v>
      </c>
      <c r="EB113" s="113">
        <v>2747</v>
      </c>
      <c r="EC113" s="113">
        <v>2747</v>
      </c>
      <c r="ED113" s="113">
        <v>2778</v>
      </c>
      <c r="EE113" s="113">
        <v>2885</v>
      </c>
      <c r="EF113" s="113">
        <v>2939</v>
      </c>
      <c r="EG113" s="113">
        <v>2955</v>
      </c>
      <c r="EH113" s="113">
        <v>2953</v>
      </c>
      <c r="EI113" s="113">
        <v>2986</v>
      </c>
      <c r="EJ113" s="113">
        <v>2901</v>
      </c>
      <c r="EK113" s="113">
        <v>2978</v>
      </c>
      <c r="EL113" s="113">
        <v>2893</v>
      </c>
      <c r="EM113" s="113">
        <v>3016</v>
      </c>
      <c r="EN113" s="113">
        <v>3104</v>
      </c>
      <c r="EO113" s="113">
        <v>3006</v>
      </c>
      <c r="EP113" s="113">
        <v>2696</v>
      </c>
      <c r="EQ113" s="113">
        <v>2703</v>
      </c>
      <c r="ER113" s="113">
        <v>2660</v>
      </c>
      <c r="ES113" s="113">
        <v>2984</v>
      </c>
      <c r="ET113" s="113">
        <v>3090</v>
      </c>
      <c r="EU113" s="113">
        <v>3276</v>
      </c>
      <c r="EV113" s="113">
        <v>3523</v>
      </c>
      <c r="EW113" s="113">
        <v>3727</v>
      </c>
      <c r="EX113" s="113">
        <v>3542</v>
      </c>
      <c r="EY113" s="113">
        <v>3751</v>
      </c>
      <c r="EZ113" s="113">
        <v>3806</v>
      </c>
      <c r="FA113" s="113">
        <v>3737</v>
      </c>
      <c r="FB113" s="113">
        <v>3972</v>
      </c>
      <c r="FC113" s="113">
        <v>3962</v>
      </c>
      <c r="FD113" s="113">
        <v>3860</v>
      </c>
      <c r="FE113" s="113">
        <v>3824</v>
      </c>
      <c r="FF113" s="113">
        <v>3612</v>
      </c>
      <c r="FG113" s="113">
        <v>3676</v>
      </c>
      <c r="FH113" s="113">
        <v>3558</v>
      </c>
      <c r="FI113" s="113">
        <v>3472</v>
      </c>
      <c r="FJ113" s="113">
        <v>3339</v>
      </c>
      <c r="FK113" s="113">
        <v>3113</v>
      </c>
      <c r="FL113" s="113">
        <v>3156</v>
      </c>
      <c r="FM113" s="113">
        <v>3184</v>
      </c>
      <c r="FN113" s="113">
        <v>3186</v>
      </c>
      <c r="FO113" s="113">
        <v>3128</v>
      </c>
      <c r="FP113" s="113">
        <v>3079</v>
      </c>
      <c r="FQ113" s="113">
        <v>3057</v>
      </c>
      <c r="FR113" s="113">
        <v>3122</v>
      </c>
      <c r="FS113" s="113">
        <v>3226</v>
      </c>
      <c r="FT113" s="113">
        <v>3305</v>
      </c>
      <c r="FU113" s="113">
        <v>3494</v>
      </c>
      <c r="FV113" s="113">
        <v>2845</v>
      </c>
      <c r="FW113" s="113">
        <v>2633</v>
      </c>
      <c r="FX113" s="113">
        <v>2703</v>
      </c>
      <c r="FY113" s="113">
        <v>2421</v>
      </c>
      <c r="FZ113" s="113">
        <v>2217</v>
      </c>
      <c r="GA113" s="113">
        <v>1883</v>
      </c>
      <c r="GB113" s="113">
        <v>1897</v>
      </c>
      <c r="GC113" s="113">
        <v>1870</v>
      </c>
      <c r="GD113" s="113">
        <v>1687</v>
      </c>
      <c r="GE113" s="113">
        <v>1616</v>
      </c>
      <c r="GF113" s="113">
        <v>1379</v>
      </c>
      <c r="GG113" s="113">
        <v>1281</v>
      </c>
      <c r="GH113" s="113">
        <v>1108</v>
      </c>
      <c r="GI113" s="113">
        <v>1085</v>
      </c>
      <c r="GJ113" s="113">
        <v>938</v>
      </c>
      <c r="GK113" s="113">
        <v>811</v>
      </c>
      <c r="GL113" s="114">
        <v>3468</v>
      </c>
    </row>
    <row r="114" spans="1:194" s="2" customFormat="1" x14ac:dyDescent="0.3">
      <c r="A114" s="115" t="s">
        <v>276</v>
      </c>
      <c r="B114" s="267" t="s">
        <v>598</v>
      </c>
      <c r="C114" s="48" t="str">
        <f t="shared" si="35"/>
        <v xml:space="preserve">England – CCGs - Somerset </v>
      </c>
      <c r="D114" s="69">
        <f t="shared" si="34"/>
        <v>218431</v>
      </c>
      <c r="E114" s="69">
        <f t="shared" si="34"/>
        <v>234127</v>
      </c>
      <c r="F114" s="70">
        <f t="shared" si="36"/>
        <v>563851</v>
      </c>
      <c r="G114" s="70">
        <f t="shared" si="37"/>
        <v>275288</v>
      </c>
      <c r="H114" s="71">
        <f t="shared" si="38"/>
        <v>288563</v>
      </c>
      <c r="I114" s="71">
        <f t="shared" si="39"/>
        <v>218431</v>
      </c>
      <c r="J114" s="71">
        <f t="shared" si="40"/>
        <v>234127</v>
      </c>
      <c r="K114" s="68">
        <f t="shared" si="41"/>
        <v>56857</v>
      </c>
      <c r="L114" s="69">
        <f t="shared" si="42"/>
        <v>54436</v>
      </c>
      <c r="M114" s="112">
        <v>2631</v>
      </c>
      <c r="N114" s="112">
        <v>2709</v>
      </c>
      <c r="O114" s="112">
        <v>2796</v>
      </c>
      <c r="P114" s="112">
        <v>2960</v>
      </c>
      <c r="Q114" s="112">
        <v>3122</v>
      </c>
      <c r="R114" s="112">
        <v>3186</v>
      </c>
      <c r="S114" s="112">
        <v>3169</v>
      </c>
      <c r="T114" s="112">
        <v>3252</v>
      </c>
      <c r="U114" s="112">
        <v>3331</v>
      </c>
      <c r="V114" s="112">
        <v>3322</v>
      </c>
      <c r="W114" s="112">
        <v>3346</v>
      </c>
      <c r="X114" s="112">
        <v>3402</v>
      </c>
      <c r="Y114" s="112">
        <v>3441</v>
      </c>
      <c r="Z114" s="112">
        <v>3359</v>
      </c>
      <c r="AA114" s="112">
        <v>3234</v>
      </c>
      <c r="AB114" s="112">
        <v>3204</v>
      </c>
      <c r="AC114" s="112">
        <v>3205</v>
      </c>
      <c r="AD114" s="112">
        <v>3188</v>
      </c>
      <c r="AE114" s="112">
        <v>2960</v>
      </c>
      <c r="AF114" s="112">
        <v>2378</v>
      </c>
      <c r="AG114" s="112">
        <v>2334</v>
      </c>
      <c r="AH114" s="112">
        <v>2381</v>
      </c>
      <c r="AI114" s="112">
        <v>2601</v>
      </c>
      <c r="AJ114" s="112">
        <v>2778</v>
      </c>
      <c r="AK114" s="112">
        <v>2915</v>
      </c>
      <c r="AL114" s="112">
        <v>2769</v>
      </c>
      <c r="AM114" s="112">
        <v>3023</v>
      </c>
      <c r="AN114" s="112">
        <v>2783</v>
      </c>
      <c r="AO114" s="112">
        <v>2879</v>
      </c>
      <c r="AP114" s="112">
        <v>2802</v>
      </c>
      <c r="AQ114" s="112">
        <v>3024</v>
      </c>
      <c r="AR114" s="112">
        <v>3052</v>
      </c>
      <c r="AS114" s="112">
        <v>3067</v>
      </c>
      <c r="AT114" s="112">
        <v>2930</v>
      </c>
      <c r="AU114" s="112">
        <v>2962</v>
      </c>
      <c r="AV114" s="112">
        <v>2991</v>
      </c>
      <c r="AW114" s="112">
        <v>2864</v>
      </c>
      <c r="AX114" s="112">
        <v>3047</v>
      </c>
      <c r="AY114" s="112">
        <v>2906</v>
      </c>
      <c r="AZ114" s="112">
        <v>2874</v>
      </c>
      <c r="BA114" s="112">
        <v>2799</v>
      </c>
      <c r="BB114" s="112">
        <v>2881</v>
      </c>
      <c r="BC114" s="112">
        <v>2771</v>
      </c>
      <c r="BD114" s="112">
        <v>2728</v>
      </c>
      <c r="BE114" s="112">
        <v>2795</v>
      </c>
      <c r="BF114" s="112">
        <v>2975</v>
      </c>
      <c r="BG114" s="112">
        <v>3071</v>
      </c>
      <c r="BH114" s="112">
        <v>3352</v>
      </c>
      <c r="BI114" s="112">
        <v>3573</v>
      </c>
      <c r="BJ114" s="112">
        <v>3827</v>
      </c>
      <c r="BK114" s="112">
        <v>3812</v>
      </c>
      <c r="BL114" s="112">
        <v>3913</v>
      </c>
      <c r="BM114" s="112">
        <v>4051</v>
      </c>
      <c r="BN114" s="112">
        <v>4055</v>
      </c>
      <c r="BO114" s="112">
        <v>4153</v>
      </c>
      <c r="BP114" s="112">
        <v>4252</v>
      </c>
      <c r="BQ114" s="112">
        <v>4238</v>
      </c>
      <c r="BR114" s="112">
        <v>4098</v>
      </c>
      <c r="BS114" s="112">
        <v>4118</v>
      </c>
      <c r="BT114" s="112">
        <v>4143</v>
      </c>
      <c r="BU114" s="112">
        <v>3900</v>
      </c>
      <c r="BV114" s="112">
        <v>3898</v>
      </c>
      <c r="BW114" s="112">
        <v>3761</v>
      </c>
      <c r="BX114" s="112">
        <v>3698</v>
      </c>
      <c r="BY114" s="112">
        <v>3571</v>
      </c>
      <c r="BZ114" s="112">
        <v>3475</v>
      </c>
      <c r="CA114" s="112">
        <v>3616</v>
      </c>
      <c r="CB114" s="112">
        <v>3614</v>
      </c>
      <c r="CC114" s="112">
        <v>3598</v>
      </c>
      <c r="CD114" s="112">
        <v>3746</v>
      </c>
      <c r="CE114" s="112">
        <v>3649</v>
      </c>
      <c r="CF114" s="112">
        <v>3767</v>
      </c>
      <c r="CG114" s="112">
        <v>3896</v>
      </c>
      <c r="CH114" s="112">
        <v>4113</v>
      </c>
      <c r="CI114" s="112">
        <v>3171</v>
      </c>
      <c r="CJ114" s="112">
        <v>3063</v>
      </c>
      <c r="CK114" s="112">
        <v>2918</v>
      </c>
      <c r="CL114" s="112">
        <v>2711</v>
      </c>
      <c r="CM114" s="112">
        <v>2409</v>
      </c>
      <c r="CN114" s="112">
        <v>1922</v>
      </c>
      <c r="CO114" s="112">
        <v>2022</v>
      </c>
      <c r="CP114" s="112">
        <v>1894</v>
      </c>
      <c r="CQ114" s="112">
        <v>1815</v>
      </c>
      <c r="CR114" s="112">
        <v>1580</v>
      </c>
      <c r="CS114" s="112">
        <v>1417</v>
      </c>
      <c r="CT114" s="112">
        <v>1236</v>
      </c>
      <c r="CU114" s="112">
        <v>1094</v>
      </c>
      <c r="CV114" s="112">
        <v>938</v>
      </c>
      <c r="CW114" s="112">
        <v>814</v>
      </c>
      <c r="CX114" s="112">
        <v>732</v>
      </c>
      <c r="CY114" s="112">
        <v>2468</v>
      </c>
      <c r="CZ114" s="113">
        <v>2433</v>
      </c>
      <c r="DA114" s="113">
        <v>2531</v>
      </c>
      <c r="DB114" s="113">
        <v>2813</v>
      </c>
      <c r="DC114" s="113">
        <v>2835</v>
      </c>
      <c r="DD114" s="113">
        <v>2954</v>
      </c>
      <c r="DE114" s="113">
        <v>2951</v>
      </c>
      <c r="DF114" s="113">
        <v>3046</v>
      </c>
      <c r="DG114" s="113">
        <v>3152</v>
      </c>
      <c r="DH114" s="113">
        <v>3275</v>
      </c>
      <c r="DI114" s="113">
        <v>3304</v>
      </c>
      <c r="DJ114" s="113">
        <v>3299</v>
      </c>
      <c r="DK114" s="113">
        <v>3205</v>
      </c>
      <c r="DL114" s="113">
        <v>3207</v>
      </c>
      <c r="DM114" s="113">
        <v>3144</v>
      </c>
      <c r="DN114" s="113">
        <v>3169</v>
      </c>
      <c r="DO114" s="113">
        <v>3099</v>
      </c>
      <c r="DP114" s="113">
        <v>2957</v>
      </c>
      <c r="DQ114" s="113">
        <v>3062</v>
      </c>
      <c r="DR114" s="113">
        <v>2714</v>
      </c>
      <c r="DS114" s="113">
        <v>2165</v>
      </c>
      <c r="DT114" s="113">
        <v>2001</v>
      </c>
      <c r="DU114" s="113">
        <v>2076</v>
      </c>
      <c r="DV114" s="113">
        <v>2413</v>
      </c>
      <c r="DW114" s="113">
        <v>2601</v>
      </c>
      <c r="DX114" s="113">
        <v>2578</v>
      </c>
      <c r="DY114" s="113">
        <v>2666</v>
      </c>
      <c r="DZ114" s="113">
        <v>2729</v>
      </c>
      <c r="EA114" s="113">
        <v>2603</v>
      </c>
      <c r="EB114" s="113">
        <v>2821</v>
      </c>
      <c r="EC114" s="113">
        <v>2975</v>
      </c>
      <c r="ED114" s="113">
        <v>3023</v>
      </c>
      <c r="EE114" s="113">
        <v>3325</v>
      </c>
      <c r="EF114" s="113">
        <v>3215</v>
      </c>
      <c r="EG114" s="113">
        <v>3184</v>
      </c>
      <c r="EH114" s="113">
        <v>3062</v>
      </c>
      <c r="EI114" s="113">
        <v>3085</v>
      </c>
      <c r="EJ114" s="113">
        <v>3041</v>
      </c>
      <c r="EK114" s="113">
        <v>3047</v>
      </c>
      <c r="EL114" s="113">
        <v>3010</v>
      </c>
      <c r="EM114" s="113">
        <v>3285</v>
      </c>
      <c r="EN114" s="113">
        <v>3213</v>
      </c>
      <c r="EO114" s="113">
        <v>3103</v>
      </c>
      <c r="EP114" s="113">
        <v>2908</v>
      </c>
      <c r="EQ114" s="113">
        <v>2964</v>
      </c>
      <c r="ER114" s="113">
        <v>3028</v>
      </c>
      <c r="ES114" s="113">
        <v>3241</v>
      </c>
      <c r="ET114" s="113">
        <v>3441</v>
      </c>
      <c r="EU114" s="113">
        <v>3587</v>
      </c>
      <c r="EV114" s="113">
        <v>3929</v>
      </c>
      <c r="EW114" s="113">
        <v>4023</v>
      </c>
      <c r="EX114" s="113">
        <v>4074</v>
      </c>
      <c r="EY114" s="113">
        <v>4177</v>
      </c>
      <c r="EZ114" s="113">
        <v>4236</v>
      </c>
      <c r="FA114" s="113">
        <v>4382</v>
      </c>
      <c r="FB114" s="113">
        <v>4501</v>
      </c>
      <c r="FC114" s="113">
        <v>4482</v>
      </c>
      <c r="FD114" s="113">
        <v>4452</v>
      </c>
      <c r="FE114" s="113">
        <v>4460</v>
      </c>
      <c r="FF114" s="113">
        <v>4288</v>
      </c>
      <c r="FG114" s="113">
        <v>4274</v>
      </c>
      <c r="FH114" s="113">
        <v>3983</v>
      </c>
      <c r="FI114" s="113">
        <v>3960</v>
      </c>
      <c r="FJ114" s="113">
        <v>4017</v>
      </c>
      <c r="FK114" s="113">
        <v>3894</v>
      </c>
      <c r="FL114" s="113">
        <v>3600</v>
      </c>
      <c r="FM114" s="113">
        <v>3723</v>
      </c>
      <c r="FN114" s="113">
        <v>3882</v>
      </c>
      <c r="FO114" s="113">
        <v>3809</v>
      </c>
      <c r="FP114" s="113">
        <v>3869</v>
      </c>
      <c r="FQ114" s="113">
        <v>3771</v>
      </c>
      <c r="FR114" s="113">
        <v>3854</v>
      </c>
      <c r="FS114" s="113">
        <v>3962</v>
      </c>
      <c r="FT114" s="113">
        <v>4142</v>
      </c>
      <c r="FU114" s="113">
        <v>4420</v>
      </c>
      <c r="FV114" s="113">
        <v>3391</v>
      </c>
      <c r="FW114" s="113">
        <v>3339</v>
      </c>
      <c r="FX114" s="113">
        <v>3204</v>
      </c>
      <c r="FY114" s="113">
        <v>3123</v>
      </c>
      <c r="FZ114" s="113">
        <v>2687</v>
      </c>
      <c r="GA114" s="113">
        <v>2349</v>
      </c>
      <c r="GB114" s="113">
        <v>2328</v>
      </c>
      <c r="GC114" s="113">
        <v>2170</v>
      </c>
      <c r="GD114" s="113">
        <v>2050</v>
      </c>
      <c r="GE114" s="113">
        <v>2023</v>
      </c>
      <c r="GF114" s="113">
        <v>1795</v>
      </c>
      <c r="GG114" s="113">
        <v>1627</v>
      </c>
      <c r="GH114" s="113">
        <v>1569</v>
      </c>
      <c r="GI114" s="113">
        <v>1395</v>
      </c>
      <c r="GJ114" s="113">
        <v>1249</v>
      </c>
      <c r="GK114" s="113">
        <v>1138</v>
      </c>
      <c r="GL114" s="114">
        <v>5422</v>
      </c>
    </row>
    <row r="115" spans="1:194" s="2" customFormat="1" x14ac:dyDescent="0.3">
      <c r="A115" s="115" t="s">
        <v>276</v>
      </c>
      <c r="B115" s="267" t="s">
        <v>599</v>
      </c>
      <c r="C115" s="48" t="str">
        <f t="shared" si="35"/>
        <v xml:space="preserve">England – CCGs - South East London </v>
      </c>
      <c r="D115" s="69">
        <f t="shared" si="34"/>
        <v>697479</v>
      </c>
      <c r="E115" s="69">
        <f t="shared" si="34"/>
        <v>722545</v>
      </c>
      <c r="F115" s="70">
        <f t="shared" si="36"/>
        <v>1818226</v>
      </c>
      <c r="G115" s="70">
        <f t="shared" si="37"/>
        <v>901719</v>
      </c>
      <c r="H115" s="71">
        <f t="shared" si="38"/>
        <v>916507</v>
      </c>
      <c r="I115" s="71">
        <f t="shared" si="39"/>
        <v>697479</v>
      </c>
      <c r="J115" s="71">
        <f t="shared" si="40"/>
        <v>722545</v>
      </c>
      <c r="K115" s="68">
        <f t="shared" si="41"/>
        <v>204240</v>
      </c>
      <c r="L115" s="69">
        <f t="shared" si="42"/>
        <v>193962</v>
      </c>
      <c r="M115" s="112">
        <v>11643</v>
      </c>
      <c r="N115" s="112">
        <v>11638</v>
      </c>
      <c r="O115" s="112">
        <v>12036</v>
      </c>
      <c r="P115" s="112">
        <v>11830</v>
      </c>
      <c r="Q115" s="112">
        <v>12334</v>
      </c>
      <c r="R115" s="112">
        <v>11991</v>
      </c>
      <c r="S115" s="112">
        <v>11924</v>
      </c>
      <c r="T115" s="112">
        <v>12259</v>
      </c>
      <c r="U115" s="112">
        <v>12375</v>
      </c>
      <c r="V115" s="112">
        <v>11724</v>
      </c>
      <c r="W115" s="112">
        <v>11402</v>
      </c>
      <c r="X115" s="112">
        <v>11349</v>
      </c>
      <c r="Y115" s="112">
        <v>11388</v>
      </c>
      <c r="Z115" s="112">
        <v>10812</v>
      </c>
      <c r="AA115" s="112">
        <v>10519</v>
      </c>
      <c r="AB115" s="112">
        <v>10066</v>
      </c>
      <c r="AC115" s="112">
        <v>9624</v>
      </c>
      <c r="AD115" s="112">
        <v>9326</v>
      </c>
      <c r="AE115" s="112">
        <v>9072</v>
      </c>
      <c r="AF115" s="112">
        <v>8283</v>
      </c>
      <c r="AG115" s="112">
        <v>8406</v>
      </c>
      <c r="AH115" s="112">
        <v>8937</v>
      </c>
      <c r="AI115" s="112">
        <v>10076</v>
      </c>
      <c r="AJ115" s="112">
        <v>11899</v>
      </c>
      <c r="AK115" s="112">
        <v>13565</v>
      </c>
      <c r="AL115" s="112">
        <v>13936</v>
      </c>
      <c r="AM115" s="112">
        <v>15005</v>
      </c>
      <c r="AN115" s="112">
        <v>15729</v>
      </c>
      <c r="AO115" s="112">
        <v>16360</v>
      </c>
      <c r="AP115" s="112">
        <v>17043</v>
      </c>
      <c r="AQ115" s="112">
        <v>17530</v>
      </c>
      <c r="AR115" s="112">
        <v>18476</v>
      </c>
      <c r="AS115" s="112">
        <v>18179</v>
      </c>
      <c r="AT115" s="112">
        <v>17522</v>
      </c>
      <c r="AU115" s="112">
        <v>17683</v>
      </c>
      <c r="AV115" s="112">
        <v>17660</v>
      </c>
      <c r="AW115" s="112">
        <v>16755</v>
      </c>
      <c r="AX115" s="112">
        <v>16477</v>
      </c>
      <c r="AY115" s="112">
        <v>15716</v>
      </c>
      <c r="AZ115" s="112">
        <v>16068</v>
      </c>
      <c r="BA115" s="112">
        <v>15460</v>
      </c>
      <c r="BB115" s="112">
        <v>14860</v>
      </c>
      <c r="BC115" s="112">
        <v>14079</v>
      </c>
      <c r="BD115" s="112">
        <v>13280</v>
      </c>
      <c r="BE115" s="112">
        <v>12855</v>
      </c>
      <c r="BF115" s="112">
        <v>12260</v>
      </c>
      <c r="BG115" s="112">
        <v>11915</v>
      </c>
      <c r="BH115" s="112">
        <v>12269</v>
      </c>
      <c r="BI115" s="112">
        <v>12058</v>
      </c>
      <c r="BJ115" s="112">
        <v>12106</v>
      </c>
      <c r="BK115" s="112">
        <v>12102</v>
      </c>
      <c r="BL115" s="112">
        <v>11571</v>
      </c>
      <c r="BM115" s="112">
        <v>11622</v>
      </c>
      <c r="BN115" s="112">
        <v>11758</v>
      </c>
      <c r="BO115" s="112">
        <v>11340</v>
      </c>
      <c r="BP115" s="112">
        <v>11357</v>
      </c>
      <c r="BQ115" s="112">
        <v>11077</v>
      </c>
      <c r="BR115" s="112">
        <v>10360</v>
      </c>
      <c r="BS115" s="112">
        <v>9828</v>
      </c>
      <c r="BT115" s="112">
        <v>9722</v>
      </c>
      <c r="BU115" s="112">
        <v>8943</v>
      </c>
      <c r="BV115" s="112">
        <v>8413</v>
      </c>
      <c r="BW115" s="112">
        <v>8158</v>
      </c>
      <c r="BX115" s="112">
        <v>7451</v>
      </c>
      <c r="BY115" s="112">
        <v>7000</v>
      </c>
      <c r="BZ115" s="112">
        <v>6480</v>
      </c>
      <c r="CA115" s="112">
        <v>5960</v>
      </c>
      <c r="CB115" s="112">
        <v>5704</v>
      </c>
      <c r="CC115" s="112">
        <v>5363</v>
      </c>
      <c r="CD115" s="112">
        <v>5377</v>
      </c>
      <c r="CE115" s="112">
        <v>5183</v>
      </c>
      <c r="CF115" s="112">
        <v>5156</v>
      </c>
      <c r="CG115" s="112">
        <v>5352</v>
      </c>
      <c r="CH115" s="112">
        <v>5670</v>
      </c>
      <c r="CI115" s="112">
        <v>4290</v>
      </c>
      <c r="CJ115" s="112">
        <v>3890</v>
      </c>
      <c r="CK115" s="112">
        <v>3709</v>
      </c>
      <c r="CL115" s="112">
        <v>3537</v>
      </c>
      <c r="CM115" s="112">
        <v>3031</v>
      </c>
      <c r="CN115" s="112">
        <v>2673</v>
      </c>
      <c r="CO115" s="112">
        <v>2883</v>
      </c>
      <c r="CP115" s="112">
        <v>2803</v>
      </c>
      <c r="CQ115" s="112">
        <v>2589</v>
      </c>
      <c r="CR115" s="112">
        <v>2245</v>
      </c>
      <c r="CS115" s="112">
        <v>2199</v>
      </c>
      <c r="CT115" s="112">
        <v>1894</v>
      </c>
      <c r="CU115" s="112">
        <v>1633</v>
      </c>
      <c r="CV115" s="112">
        <v>1431</v>
      </c>
      <c r="CW115" s="112">
        <v>1274</v>
      </c>
      <c r="CX115" s="112">
        <v>1085</v>
      </c>
      <c r="CY115" s="112">
        <v>3847</v>
      </c>
      <c r="CZ115" s="113">
        <v>10920</v>
      </c>
      <c r="DA115" s="113">
        <v>10988</v>
      </c>
      <c r="DB115" s="113">
        <v>11334</v>
      </c>
      <c r="DC115" s="113">
        <v>11545</v>
      </c>
      <c r="DD115" s="113">
        <v>11341</v>
      </c>
      <c r="DE115" s="113">
        <v>11453</v>
      </c>
      <c r="DF115" s="113">
        <v>11344</v>
      </c>
      <c r="DG115" s="113">
        <v>11749</v>
      </c>
      <c r="DH115" s="113">
        <v>11936</v>
      </c>
      <c r="DI115" s="113">
        <v>11155</v>
      </c>
      <c r="DJ115" s="113">
        <v>10774</v>
      </c>
      <c r="DK115" s="113">
        <v>10561</v>
      </c>
      <c r="DL115" s="113">
        <v>10659</v>
      </c>
      <c r="DM115" s="113">
        <v>10320</v>
      </c>
      <c r="DN115" s="113">
        <v>10090</v>
      </c>
      <c r="DO115" s="113">
        <v>9593</v>
      </c>
      <c r="DP115" s="113">
        <v>9096</v>
      </c>
      <c r="DQ115" s="113">
        <v>9104</v>
      </c>
      <c r="DR115" s="113">
        <v>8558</v>
      </c>
      <c r="DS115" s="113">
        <v>7588</v>
      </c>
      <c r="DT115" s="113">
        <v>7757</v>
      </c>
      <c r="DU115" s="113">
        <v>8699</v>
      </c>
      <c r="DV115" s="113">
        <v>10346</v>
      </c>
      <c r="DW115" s="113">
        <v>12840</v>
      </c>
      <c r="DX115" s="113">
        <v>14402</v>
      </c>
      <c r="DY115" s="113">
        <v>15585</v>
      </c>
      <c r="DZ115" s="113">
        <v>15758</v>
      </c>
      <c r="EA115" s="113">
        <v>16574</v>
      </c>
      <c r="EB115" s="113">
        <v>17158</v>
      </c>
      <c r="EC115" s="113">
        <v>17923</v>
      </c>
      <c r="ED115" s="113">
        <v>18131</v>
      </c>
      <c r="EE115" s="113">
        <v>18091</v>
      </c>
      <c r="EF115" s="113">
        <v>18053</v>
      </c>
      <c r="EG115" s="113">
        <v>17541</v>
      </c>
      <c r="EH115" s="113">
        <v>16555</v>
      </c>
      <c r="EI115" s="113">
        <v>16164</v>
      </c>
      <c r="EJ115" s="113">
        <v>15528</v>
      </c>
      <c r="EK115" s="113">
        <v>15222</v>
      </c>
      <c r="EL115" s="113">
        <v>14452</v>
      </c>
      <c r="EM115" s="113">
        <v>15183</v>
      </c>
      <c r="EN115" s="113">
        <v>14804</v>
      </c>
      <c r="EO115" s="113">
        <v>14138</v>
      </c>
      <c r="EP115" s="113">
        <v>13318</v>
      </c>
      <c r="EQ115" s="113">
        <v>12833</v>
      </c>
      <c r="ER115" s="113">
        <v>12275</v>
      </c>
      <c r="ES115" s="113">
        <v>12036</v>
      </c>
      <c r="ET115" s="113">
        <v>11818</v>
      </c>
      <c r="EU115" s="113">
        <v>11813</v>
      </c>
      <c r="EV115" s="113">
        <v>11831</v>
      </c>
      <c r="EW115" s="113">
        <v>12150</v>
      </c>
      <c r="EX115" s="113">
        <v>11753</v>
      </c>
      <c r="EY115" s="113">
        <v>12208</v>
      </c>
      <c r="EZ115" s="113">
        <v>11754</v>
      </c>
      <c r="FA115" s="113">
        <v>12001</v>
      </c>
      <c r="FB115" s="113">
        <v>12006</v>
      </c>
      <c r="FC115" s="113">
        <v>11812</v>
      </c>
      <c r="FD115" s="113">
        <v>11656</v>
      </c>
      <c r="FE115" s="113">
        <v>11212</v>
      </c>
      <c r="FF115" s="113">
        <v>10662</v>
      </c>
      <c r="FG115" s="113">
        <v>10048</v>
      </c>
      <c r="FH115" s="113">
        <v>9675</v>
      </c>
      <c r="FI115" s="113">
        <v>8838</v>
      </c>
      <c r="FJ115" s="113">
        <v>8373</v>
      </c>
      <c r="FK115" s="113">
        <v>7989</v>
      </c>
      <c r="FL115" s="113">
        <v>7509</v>
      </c>
      <c r="FM115" s="113">
        <v>6983</v>
      </c>
      <c r="FN115" s="113">
        <v>6684</v>
      </c>
      <c r="FO115" s="113">
        <v>6339</v>
      </c>
      <c r="FP115" s="113">
        <v>6040</v>
      </c>
      <c r="FQ115" s="113">
        <v>6008</v>
      </c>
      <c r="FR115" s="113">
        <v>5766</v>
      </c>
      <c r="FS115" s="113">
        <v>5997</v>
      </c>
      <c r="FT115" s="113">
        <v>6067</v>
      </c>
      <c r="FU115" s="113">
        <v>6423</v>
      </c>
      <c r="FV115" s="113">
        <v>5195</v>
      </c>
      <c r="FW115" s="113">
        <v>4779</v>
      </c>
      <c r="FX115" s="113">
        <v>4536</v>
      </c>
      <c r="FY115" s="113">
        <v>4465</v>
      </c>
      <c r="FZ115" s="113">
        <v>4055</v>
      </c>
      <c r="GA115" s="113">
        <v>3767</v>
      </c>
      <c r="GB115" s="113">
        <v>3877</v>
      </c>
      <c r="GC115" s="113">
        <v>3673</v>
      </c>
      <c r="GD115" s="113">
        <v>3565</v>
      </c>
      <c r="GE115" s="113">
        <v>3259</v>
      </c>
      <c r="GF115" s="113">
        <v>3079</v>
      </c>
      <c r="GG115" s="113">
        <v>2782</v>
      </c>
      <c r="GH115" s="113">
        <v>2412</v>
      </c>
      <c r="GI115" s="113">
        <v>2291</v>
      </c>
      <c r="GJ115" s="113">
        <v>2084</v>
      </c>
      <c r="GK115" s="113">
        <v>1819</v>
      </c>
      <c r="GL115" s="114">
        <v>7980</v>
      </c>
    </row>
    <row r="116" spans="1:194" s="2" customFormat="1" x14ac:dyDescent="0.3">
      <c r="A116" s="115" t="s">
        <v>276</v>
      </c>
      <c r="B116" s="267" t="s">
        <v>600</v>
      </c>
      <c r="C116" s="48" t="str">
        <f t="shared" si="35"/>
        <v xml:space="preserve">England – CCGs - South East Staffordshire and Seisdon Peninsula </v>
      </c>
      <c r="D116" s="69">
        <f t="shared" si="34"/>
        <v>90257</v>
      </c>
      <c r="E116" s="69">
        <f t="shared" si="34"/>
        <v>93228</v>
      </c>
      <c r="F116" s="70">
        <f t="shared" si="36"/>
        <v>227695</v>
      </c>
      <c r="G116" s="70">
        <f t="shared" si="37"/>
        <v>113031</v>
      </c>
      <c r="H116" s="71">
        <f t="shared" si="38"/>
        <v>114664</v>
      </c>
      <c r="I116" s="71">
        <f t="shared" si="39"/>
        <v>90257</v>
      </c>
      <c r="J116" s="71">
        <f t="shared" si="40"/>
        <v>93228</v>
      </c>
      <c r="K116" s="68">
        <f t="shared" si="41"/>
        <v>22774</v>
      </c>
      <c r="L116" s="69">
        <f t="shared" si="42"/>
        <v>21436</v>
      </c>
      <c r="M116" s="112">
        <v>1112</v>
      </c>
      <c r="N116" s="112">
        <v>1047</v>
      </c>
      <c r="O116" s="112">
        <v>1187</v>
      </c>
      <c r="P116" s="112">
        <v>1256</v>
      </c>
      <c r="Q116" s="112">
        <v>1208</v>
      </c>
      <c r="R116" s="112">
        <v>1225</v>
      </c>
      <c r="S116" s="112">
        <v>1187</v>
      </c>
      <c r="T116" s="112">
        <v>1301</v>
      </c>
      <c r="U116" s="112">
        <v>1362</v>
      </c>
      <c r="V116" s="112">
        <v>1320</v>
      </c>
      <c r="W116" s="112">
        <v>1358</v>
      </c>
      <c r="X116" s="112">
        <v>1313</v>
      </c>
      <c r="Y116" s="112">
        <v>1404</v>
      </c>
      <c r="Z116" s="112">
        <v>1291</v>
      </c>
      <c r="AA116" s="112">
        <v>1327</v>
      </c>
      <c r="AB116" s="112">
        <v>1298</v>
      </c>
      <c r="AC116" s="112">
        <v>1331</v>
      </c>
      <c r="AD116" s="112">
        <v>1247</v>
      </c>
      <c r="AE116" s="112">
        <v>1216</v>
      </c>
      <c r="AF116" s="112">
        <v>1195</v>
      </c>
      <c r="AG116" s="112">
        <v>1229</v>
      </c>
      <c r="AH116" s="112">
        <v>1209</v>
      </c>
      <c r="AI116" s="112">
        <v>1302</v>
      </c>
      <c r="AJ116" s="112">
        <v>1381</v>
      </c>
      <c r="AK116" s="112">
        <v>1321</v>
      </c>
      <c r="AL116" s="112">
        <v>1366</v>
      </c>
      <c r="AM116" s="112">
        <v>1340</v>
      </c>
      <c r="AN116" s="112">
        <v>1173</v>
      </c>
      <c r="AO116" s="112">
        <v>1335</v>
      </c>
      <c r="AP116" s="112">
        <v>1438</v>
      </c>
      <c r="AQ116" s="112">
        <v>1456</v>
      </c>
      <c r="AR116" s="112">
        <v>1287</v>
      </c>
      <c r="AS116" s="112">
        <v>1487</v>
      </c>
      <c r="AT116" s="112">
        <v>1263</v>
      </c>
      <c r="AU116" s="112">
        <v>1244</v>
      </c>
      <c r="AV116" s="112">
        <v>1359</v>
      </c>
      <c r="AW116" s="112">
        <v>1281</v>
      </c>
      <c r="AX116" s="112">
        <v>1308</v>
      </c>
      <c r="AY116" s="112">
        <v>1300</v>
      </c>
      <c r="AZ116" s="112">
        <v>1341</v>
      </c>
      <c r="BA116" s="112">
        <v>1408</v>
      </c>
      <c r="BB116" s="112">
        <v>1289</v>
      </c>
      <c r="BC116" s="112">
        <v>1184</v>
      </c>
      <c r="BD116" s="112">
        <v>1213</v>
      </c>
      <c r="BE116" s="112">
        <v>1378</v>
      </c>
      <c r="BF116" s="112">
        <v>1330</v>
      </c>
      <c r="BG116" s="112">
        <v>1394</v>
      </c>
      <c r="BH116" s="112">
        <v>1495</v>
      </c>
      <c r="BI116" s="112">
        <v>1586</v>
      </c>
      <c r="BJ116" s="112">
        <v>1703</v>
      </c>
      <c r="BK116" s="112">
        <v>1678</v>
      </c>
      <c r="BL116" s="112">
        <v>1656</v>
      </c>
      <c r="BM116" s="112">
        <v>1696</v>
      </c>
      <c r="BN116" s="112">
        <v>1698</v>
      </c>
      <c r="BO116" s="112">
        <v>1769</v>
      </c>
      <c r="BP116" s="112">
        <v>1754</v>
      </c>
      <c r="BQ116" s="112">
        <v>1661</v>
      </c>
      <c r="BR116" s="112">
        <v>1570</v>
      </c>
      <c r="BS116" s="112">
        <v>1581</v>
      </c>
      <c r="BT116" s="112">
        <v>1656</v>
      </c>
      <c r="BU116" s="112">
        <v>1432</v>
      </c>
      <c r="BV116" s="112">
        <v>1377</v>
      </c>
      <c r="BW116" s="112">
        <v>1362</v>
      </c>
      <c r="BX116" s="112">
        <v>1390</v>
      </c>
      <c r="BY116" s="112">
        <v>1352</v>
      </c>
      <c r="BZ116" s="112">
        <v>1307</v>
      </c>
      <c r="CA116" s="112">
        <v>1343</v>
      </c>
      <c r="CB116" s="112">
        <v>1325</v>
      </c>
      <c r="CC116" s="112">
        <v>1183</v>
      </c>
      <c r="CD116" s="112">
        <v>1250</v>
      </c>
      <c r="CE116" s="112">
        <v>1316</v>
      </c>
      <c r="CF116" s="112">
        <v>1364</v>
      </c>
      <c r="CG116" s="112">
        <v>1471</v>
      </c>
      <c r="CH116" s="112">
        <v>1546</v>
      </c>
      <c r="CI116" s="112">
        <v>1104</v>
      </c>
      <c r="CJ116" s="112">
        <v>1157</v>
      </c>
      <c r="CK116" s="112">
        <v>1205</v>
      </c>
      <c r="CL116" s="112">
        <v>1066</v>
      </c>
      <c r="CM116" s="112">
        <v>989</v>
      </c>
      <c r="CN116" s="112">
        <v>757</v>
      </c>
      <c r="CO116" s="112">
        <v>765</v>
      </c>
      <c r="CP116" s="112">
        <v>729</v>
      </c>
      <c r="CQ116" s="112">
        <v>691</v>
      </c>
      <c r="CR116" s="112">
        <v>566</v>
      </c>
      <c r="CS116" s="112">
        <v>477</v>
      </c>
      <c r="CT116" s="112">
        <v>406</v>
      </c>
      <c r="CU116" s="112">
        <v>357</v>
      </c>
      <c r="CV116" s="112">
        <v>323</v>
      </c>
      <c r="CW116" s="112">
        <v>252</v>
      </c>
      <c r="CX116" s="112">
        <v>222</v>
      </c>
      <c r="CY116" s="112">
        <v>643</v>
      </c>
      <c r="CZ116" s="113">
        <v>1040</v>
      </c>
      <c r="DA116" s="113">
        <v>1037</v>
      </c>
      <c r="DB116" s="113">
        <v>1136</v>
      </c>
      <c r="DC116" s="113">
        <v>1148</v>
      </c>
      <c r="DD116" s="113">
        <v>1199</v>
      </c>
      <c r="DE116" s="113">
        <v>1147</v>
      </c>
      <c r="DF116" s="113">
        <v>1180</v>
      </c>
      <c r="DG116" s="113">
        <v>1201</v>
      </c>
      <c r="DH116" s="113">
        <v>1289</v>
      </c>
      <c r="DI116" s="113">
        <v>1325</v>
      </c>
      <c r="DJ116" s="113">
        <v>1270</v>
      </c>
      <c r="DK116" s="113">
        <v>1310</v>
      </c>
      <c r="DL116" s="113">
        <v>1211</v>
      </c>
      <c r="DM116" s="113">
        <v>1281</v>
      </c>
      <c r="DN116" s="113">
        <v>1216</v>
      </c>
      <c r="DO116" s="113">
        <v>1120</v>
      </c>
      <c r="DP116" s="113">
        <v>1197</v>
      </c>
      <c r="DQ116" s="113">
        <v>1129</v>
      </c>
      <c r="DR116" s="113">
        <v>1100</v>
      </c>
      <c r="DS116" s="113">
        <v>868</v>
      </c>
      <c r="DT116" s="113">
        <v>817</v>
      </c>
      <c r="DU116" s="113">
        <v>922</v>
      </c>
      <c r="DV116" s="113">
        <v>1080</v>
      </c>
      <c r="DW116" s="113">
        <v>1199</v>
      </c>
      <c r="DX116" s="113">
        <v>1142</v>
      </c>
      <c r="DY116" s="113">
        <v>1250</v>
      </c>
      <c r="DZ116" s="113">
        <v>1222</v>
      </c>
      <c r="EA116" s="113">
        <v>1256</v>
      </c>
      <c r="EB116" s="113">
        <v>1311</v>
      </c>
      <c r="EC116" s="113">
        <v>1282</v>
      </c>
      <c r="ED116" s="113">
        <v>1212</v>
      </c>
      <c r="EE116" s="113">
        <v>1349</v>
      </c>
      <c r="EF116" s="113">
        <v>1327</v>
      </c>
      <c r="EG116" s="113">
        <v>1389</v>
      </c>
      <c r="EH116" s="113">
        <v>1370</v>
      </c>
      <c r="EI116" s="113">
        <v>1310</v>
      </c>
      <c r="EJ116" s="113">
        <v>1391</v>
      </c>
      <c r="EK116" s="113">
        <v>1304</v>
      </c>
      <c r="EL116" s="113">
        <v>1344</v>
      </c>
      <c r="EM116" s="113">
        <v>1339</v>
      </c>
      <c r="EN116" s="113">
        <v>1437</v>
      </c>
      <c r="EO116" s="113">
        <v>1337</v>
      </c>
      <c r="EP116" s="113">
        <v>1257</v>
      </c>
      <c r="EQ116" s="113">
        <v>1231</v>
      </c>
      <c r="ER116" s="113">
        <v>1301</v>
      </c>
      <c r="ES116" s="113">
        <v>1393</v>
      </c>
      <c r="ET116" s="113">
        <v>1406</v>
      </c>
      <c r="EU116" s="113">
        <v>1501</v>
      </c>
      <c r="EV116" s="113">
        <v>1635</v>
      </c>
      <c r="EW116" s="113">
        <v>1692</v>
      </c>
      <c r="EX116" s="113">
        <v>1625</v>
      </c>
      <c r="EY116" s="113">
        <v>1744</v>
      </c>
      <c r="EZ116" s="113">
        <v>1648</v>
      </c>
      <c r="FA116" s="113">
        <v>1653</v>
      </c>
      <c r="FB116" s="113">
        <v>1747</v>
      </c>
      <c r="FC116" s="113">
        <v>1750</v>
      </c>
      <c r="FD116" s="113">
        <v>1697</v>
      </c>
      <c r="FE116" s="113">
        <v>1663</v>
      </c>
      <c r="FF116" s="113">
        <v>1619</v>
      </c>
      <c r="FG116" s="113">
        <v>1575</v>
      </c>
      <c r="FH116" s="113">
        <v>1574</v>
      </c>
      <c r="FI116" s="113">
        <v>1494</v>
      </c>
      <c r="FJ116" s="113">
        <v>1525</v>
      </c>
      <c r="FK116" s="113">
        <v>1452</v>
      </c>
      <c r="FL116" s="113">
        <v>1439</v>
      </c>
      <c r="FM116" s="113">
        <v>1330</v>
      </c>
      <c r="FN116" s="113">
        <v>1468</v>
      </c>
      <c r="FO116" s="113">
        <v>1417</v>
      </c>
      <c r="FP116" s="113">
        <v>1305</v>
      </c>
      <c r="FQ116" s="113">
        <v>1367</v>
      </c>
      <c r="FR116" s="113">
        <v>1377</v>
      </c>
      <c r="FS116" s="113">
        <v>1428</v>
      </c>
      <c r="FT116" s="113">
        <v>1585</v>
      </c>
      <c r="FU116" s="113">
        <v>1641</v>
      </c>
      <c r="FV116" s="113">
        <v>1271</v>
      </c>
      <c r="FW116" s="113">
        <v>1332</v>
      </c>
      <c r="FX116" s="113">
        <v>1283</v>
      </c>
      <c r="FY116" s="113">
        <v>1222</v>
      </c>
      <c r="FZ116" s="113">
        <v>1026</v>
      </c>
      <c r="GA116" s="113">
        <v>957</v>
      </c>
      <c r="GB116" s="113">
        <v>949</v>
      </c>
      <c r="GC116" s="113">
        <v>875</v>
      </c>
      <c r="GD116" s="113">
        <v>765</v>
      </c>
      <c r="GE116" s="113">
        <v>748</v>
      </c>
      <c r="GF116" s="113">
        <v>670</v>
      </c>
      <c r="GG116" s="113">
        <v>606</v>
      </c>
      <c r="GH116" s="113">
        <v>557</v>
      </c>
      <c r="GI116" s="113">
        <v>494</v>
      </c>
      <c r="GJ116" s="113">
        <v>443</v>
      </c>
      <c r="GK116" s="113">
        <v>354</v>
      </c>
      <c r="GL116" s="114">
        <v>1579</v>
      </c>
    </row>
    <row r="117" spans="1:194" s="2" customFormat="1" x14ac:dyDescent="0.3">
      <c r="A117" s="115" t="s">
        <v>276</v>
      </c>
      <c r="B117" s="267" t="s">
        <v>601</v>
      </c>
      <c r="C117" s="48" t="str">
        <f t="shared" si="35"/>
        <v xml:space="preserve">England – CCGs - South Sefton </v>
      </c>
      <c r="D117" s="69">
        <f t="shared" si="34"/>
        <v>60427</v>
      </c>
      <c r="E117" s="69">
        <f t="shared" si="34"/>
        <v>66609</v>
      </c>
      <c r="F117" s="70">
        <f t="shared" si="36"/>
        <v>159713</v>
      </c>
      <c r="G117" s="70">
        <f t="shared" si="37"/>
        <v>77155</v>
      </c>
      <c r="H117" s="71">
        <f t="shared" si="38"/>
        <v>82558</v>
      </c>
      <c r="I117" s="71">
        <f t="shared" si="39"/>
        <v>60427</v>
      </c>
      <c r="J117" s="71">
        <f t="shared" si="40"/>
        <v>66609</v>
      </c>
      <c r="K117" s="68">
        <f t="shared" si="41"/>
        <v>16728</v>
      </c>
      <c r="L117" s="69">
        <f t="shared" si="42"/>
        <v>15949</v>
      </c>
      <c r="M117" s="112">
        <v>825</v>
      </c>
      <c r="N117" s="112">
        <v>913</v>
      </c>
      <c r="O117" s="112">
        <v>852</v>
      </c>
      <c r="P117" s="112">
        <v>945</v>
      </c>
      <c r="Q117" s="112">
        <v>1017</v>
      </c>
      <c r="R117" s="112">
        <v>932</v>
      </c>
      <c r="S117" s="112">
        <v>993</v>
      </c>
      <c r="T117" s="112">
        <v>977</v>
      </c>
      <c r="U117" s="112">
        <v>1025</v>
      </c>
      <c r="V117" s="112">
        <v>1023</v>
      </c>
      <c r="W117" s="112">
        <v>977</v>
      </c>
      <c r="X117" s="112">
        <v>949</v>
      </c>
      <c r="Y117" s="112">
        <v>962</v>
      </c>
      <c r="Z117" s="112">
        <v>873</v>
      </c>
      <c r="AA117" s="112">
        <v>920</v>
      </c>
      <c r="AB117" s="112">
        <v>852</v>
      </c>
      <c r="AC117" s="112">
        <v>848</v>
      </c>
      <c r="AD117" s="112">
        <v>845</v>
      </c>
      <c r="AE117" s="112">
        <v>853</v>
      </c>
      <c r="AF117" s="112">
        <v>754</v>
      </c>
      <c r="AG117" s="112">
        <v>708</v>
      </c>
      <c r="AH117" s="112">
        <v>789</v>
      </c>
      <c r="AI117" s="112">
        <v>828</v>
      </c>
      <c r="AJ117" s="112">
        <v>937</v>
      </c>
      <c r="AK117" s="112">
        <v>952</v>
      </c>
      <c r="AL117" s="112">
        <v>909</v>
      </c>
      <c r="AM117" s="112">
        <v>886</v>
      </c>
      <c r="AN117" s="112">
        <v>1021</v>
      </c>
      <c r="AO117" s="112">
        <v>937</v>
      </c>
      <c r="AP117" s="112">
        <v>1090</v>
      </c>
      <c r="AQ117" s="112">
        <v>1042</v>
      </c>
      <c r="AR117" s="112">
        <v>1032</v>
      </c>
      <c r="AS117" s="112">
        <v>994</v>
      </c>
      <c r="AT117" s="112">
        <v>906</v>
      </c>
      <c r="AU117" s="112">
        <v>931</v>
      </c>
      <c r="AV117" s="112">
        <v>920</v>
      </c>
      <c r="AW117" s="112">
        <v>875</v>
      </c>
      <c r="AX117" s="112">
        <v>921</v>
      </c>
      <c r="AY117" s="112">
        <v>861</v>
      </c>
      <c r="AZ117" s="112">
        <v>954</v>
      </c>
      <c r="BA117" s="112">
        <v>887</v>
      </c>
      <c r="BB117" s="112">
        <v>809</v>
      </c>
      <c r="BC117" s="112">
        <v>784</v>
      </c>
      <c r="BD117" s="112">
        <v>801</v>
      </c>
      <c r="BE117" s="112">
        <v>801</v>
      </c>
      <c r="BF117" s="112">
        <v>785</v>
      </c>
      <c r="BG117" s="112">
        <v>853</v>
      </c>
      <c r="BH117" s="112">
        <v>897</v>
      </c>
      <c r="BI117" s="112">
        <v>959</v>
      </c>
      <c r="BJ117" s="112">
        <v>1076</v>
      </c>
      <c r="BK117" s="112">
        <v>1038</v>
      </c>
      <c r="BL117" s="112">
        <v>1099</v>
      </c>
      <c r="BM117" s="112">
        <v>1007</v>
      </c>
      <c r="BN117" s="112">
        <v>1132</v>
      </c>
      <c r="BO117" s="112">
        <v>1063</v>
      </c>
      <c r="BP117" s="112">
        <v>1175</v>
      </c>
      <c r="BQ117" s="112">
        <v>1248</v>
      </c>
      <c r="BR117" s="112">
        <v>1215</v>
      </c>
      <c r="BS117" s="112">
        <v>1167</v>
      </c>
      <c r="BT117" s="112">
        <v>1235</v>
      </c>
      <c r="BU117" s="112">
        <v>1190</v>
      </c>
      <c r="BV117" s="112">
        <v>1125</v>
      </c>
      <c r="BW117" s="112">
        <v>1070</v>
      </c>
      <c r="BX117" s="112">
        <v>1022</v>
      </c>
      <c r="BY117" s="112">
        <v>1026</v>
      </c>
      <c r="BZ117" s="112">
        <v>920</v>
      </c>
      <c r="CA117" s="112">
        <v>984</v>
      </c>
      <c r="CB117" s="112">
        <v>911</v>
      </c>
      <c r="CC117" s="112">
        <v>862</v>
      </c>
      <c r="CD117" s="112">
        <v>816</v>
      </c>
      <c r="CE117" s="112">
        <v>813</v>
      </c>
      <c r="CF117" s="112">
        <v>855</v>
      </c>
      <c r="CG117" s="112">
        <v>860</v>
      </c>
      <c r="CH117" s="112">
        <v>964</v>
      </c>
      <c r="CI117" s="112">
        <v>644</v>
      </c>
      <c r="CJ117" s="112">
        <v>571</v>
      </c>
      <c r="CK117" s="112">
        <v>601</v>
      </c>
      <c r="CL117" s="112">
        <v>538</v>
      </c>
      <c r="CM117" s="112">
        <v>513</v>
      </c>
      <c r="CN117" s="112">
        <v>482</v>
      </c>
      <c r="CO117" s="112">
        <v>461</v>
      </c>
      <c r="CP117" s="112">
        <v>439</v>
      </c>
      <c r="CQ117" s="112">
        <v>411</v>
      </c>
      <c r="CR117" s="112">
        <v>390</v>
      </c>
      <c r="CS117" s="112">
        <v>316</v>
      </c>
      <c r="CT117" s="112">
        <v>295</v>
      </c>
      <c r="CU117" s="112">
        <v>263</v>
      </c>
      <c r="CV117" s="112">
        <v>210</v>
      </c>
      <c r="CW117" s="112">
        <v>168</v>
      </c>
      <c r="CX117" s="112">
        <v>151</v>
      </c>
      <c r="CY117" s="112">
        <v>425</v>
      </c>
      <c r="CZ117" s="113">
        <v>772</v>
      </c>
      <c r="DA117" s="113">
        <v>838</v>
      </c>
      <c r="DB117" s="113">
        <v>871</v>
      </c>
      <c r="DC117" s="113">
        <v>893</v>
      </c>
      <c r="DD117" s="113">
        <v>928</v>
      </c>
      <c r="DE117" s="113">
        <v>888</v>
      </c>
      <c r="DF117" s="113">
        <v>1001</v>
      </c>
      <c r="DG117" s="113">
        <v>886</v>
      </c>
      <c r="DH117" s="113">
        <v>937</v>
      </c>
      <c r="DI117" s="113">
        <v>949</v>
      </c>
      <c r="DJ117" s="113">
        <v>906</v>
      </c>
      <c r="DK117" s="113">
        <v>912</v>
      </c>
      <c r="DL117" s="113">
        <v>874</v>
      </c>
      <c r="DM117" s="113">
        <v>920</v>
      </c>
      <c r="DN117" s="113">
        <v>826</v>
      </c>
      <c r="DO117" s="113">
        <v>843</v>
      </c>
      <c r="DP117" s="113">
        <v>869</v>
      </c>
      <c r="DQ117" s="113">
        <v>836</v>
      </c>
      <c r="DR117" s="113">
        <v>766</v>
      </c>
      <c r="DS117" s="113">
        <v>708</v>
      </c>
      <c r="DT117" s="113">
        <v>637</v>
      </c>
      <c r="DU117" s="113">
        <v>725</v>
      </c>
      <c r="DV117" s="113">
        <v>770</v>
      </c>
      <c r="DW117" s="113">
        <v>870</v>
      </c>
      <c r="DX117" s="113">
        <v>923</v>
      </c>
      <c r="DY117" s="113">
        <v>939</v>
      </c>
      <c r="DZ117" s="113">
        <v>893</v>
      </c>
      <c r="EA117" s="113">
        <v>825</v>
      </c>
      <c r="EB117" s="113">
        <v>955</v>
      </c>
      <c r="EC117" s="113">
        <v>1072</v>
      </c>
      <c r="ED117" s="113">
        <v>1125</v>
      </c>
      <c r="EE117" s="113">
        <v>981</v>
      </c>
      <c r="EF117" s="113">
        <v>981</v>
      </c>
      <c r="EG117" s="113">
        <v>1068</v>
      </c>
      <c r="EH117" s="113">
        <v>977</v>
      </c>
      <c r="EI117" s="113">
        <v>1088</v>
      </c>
      <c r="EJ117" s="113">
        <v>1026</v>
      </c>
      <c r="EK117" s="113">
        <v>936</v>
      </c>
      <c r="EL117" s="113">
        <v>1004</v>
      </c>
      <c r="EM117" s="113">
        <v>975</v>
      </c>
      <c r="EN117" s="113">
        <v>918</v>
      </c>
      <c r="EO117" s="113">
        <v>966</v>
      </c>
      <c r="EP117" s="113">
        <v>841</v>
      </c>
      <c r="EQ117" s="113">
        <v>822</v>
      </c>
      <c r="ER117" s="113">
        <v>871</v>
      </c>
      <c r="ES117" s="113">
        <v>894</v>
      </c>
      <c r="ET117" s="113">
        <v>963</v>
      </c>
      <c r="EU117" s="113">
        <v>1120</v>
      </c>
      <c r="EV117" s="113">
        <v>1060</v>
      </c>
      <c r="EW117" s="113">
        <v>1138</v>
      </c>
      <c r="EX117" s="113">
        <v>1130</v>
      </c>
      <c r="EY117" s="113">
        <v>1200</v>
      </c>
      <c r="EZ117" s="113">
        <v>1135</v>
      </c>
      <c r="FA117" s="113">
        <v>1179</v>
      </c>
      <c r="FB117" s="113">
        <v>1224</v>
      </c>
      <c r="FC117" s="113">
        <v>1305</v>
      </c>
      <c r="FD117" s="113">
        <v>1343</v>
      </c>
      <c r="FE117" s="113">
        <v>1305</v>
      </c>
      <c r="FF117" s="113">
        <v>1288</v>
      </c>
      <c r="FG117" s="113">
        <v>1291</v>
      </c>
      <c r="FH117" s="113">
        <v>1208</v>
      </c>
      <c r="FI117" s="113">
        <v>1170</v>
      </c>
      <c r="FJ117" s="113">
        <v>1192</v>
      </c>
      <c r="FK117" s="113">
        <v>1146</v>
      </c>
      <c r="FL117" s="113">
        <v>1115</v>
      </c>
      <c r="FM117" s="113">
        <v>1090</v>
      </c>
      <c r="FN117" s="113">
        <v>1014</v>
      </c>
      <c r="FO117" s="113">
        <v>954</v>
      </c>
      <c r="FP117" s="113">
        <v>916</v>
      </c>
      <c r="FQ117" s="113">
        <v>938</v>
      </c>
      <c r="FR117" s="113">
        <v>872</v>
      </c>
      <c r="FS117" s="113">
        <v>873</v>
      </c>
      <c r="FT117" s="113">
        <v>948</v>
      </c>
      <c r="FU117" s="113">
        <v>993</v>
      </c>
      <c r="FV117" s="113">
        <v>734</v>
      </c>
      <c r="FW117" s="113">
        <v>704</v>
      </c>
      <c r="FX117" s="113">
        <v>757</v>
      </c>
      <c r="FY117" s="113">
        <v>668</v>
      </c>
      <c r="FZ117" s="113">
        <v>664</v>
      </c>
      <c r="GA117" s="113">
        <v>632</v>
      </c>
      <c r="GB117" s="113">
        <v>564</v>
      </c>
      <c r="GC117" s="113">
        <v>565</v>
      </c>
      <c r="GD117" s="113">
        <v>599</v>
      </c>
      <c r="GE117" s="113">
        <v>561</v>
      </c>
      <c r="GF117" s="113">
        <v>488</v>
      </c>
      <c r="GG117" s="113">
        <v>411</v>
      </c>
      <c r="GH117" s="113">
        <v>457</v>
      </c>
      <c r="GI117" s="113">
        <v>390</v>
      </c>
      <c r="GJ117" s="113">
        <v>336</v>
      </c>
      <c r="GK117" s="113">
        <v>309</v>
      </c>
      <c r="GL117" s="114">
        <v>1104</v>
      </c>
    </row>
    <row r="118" spans="1:194" s="2" customFormat="1" x14ac:dyDescent="0.3">
      <c r="A118" s="115" t="s">
        <v>276</v>
      </c>
      <c r="B118" s="267" t="s">
        <v>602</v>
      </c>
      <c r="C118" s="48" t="str">
        <f t="shared" si="35"/>
        <v xml:space="preserve">England – CCGs - South Tyneside </v>
      </c>
      <c r="D118" s="69">
        <f t="shared" si="34"/>
        <v>57876</v>
      </c>
      <c r="E118" s="69">
        <f t="shared" si="34"/>
        <v>63002</v>
      </c>
      <c r="F118" s="70">
        <f t="shared" si="36"/>
        <v>151133</v>
      </c>
      <c r="G118" s="70">
        <f t="shared" si="37"/>
        <v>73400</v>
      </c>
      <c r="H118" s="71">
        <f t="shared" si="38"/>
        <v>77733</v>
      </c>
      <c r="I118" s="71">
        <f t="shared" si="39"/>
        <v>57876</v>
      </c>
      <c r="J118" s="71">
        <f t="shared" si="40"/>
        <v>63002</v>
      </c>
      <c r="K118" s="68">
        <f t="shared" si="41"/>
        <v>15524</v>
      </c>
      <c r="L118" s="69">
        <f t="shared" si="42"/>
        <v>14731</v>
      </c>
      <c r="M118" s="112">
        <v>787</v>
      </c>
      <c r="N118" s="112">
        <v>766</v>
      </c>
      <c r="O118" s="112">
        <v>827</v>
      </c>
      <c r="P118" s="112">
        <v>885</v>
      </c>
      <c r="Q118" s="112">
        <v>948</v>
      </c>
      <c r="R118" s="112">
        <v>855</v>
      </c>
      <c r="S118" s="112">
        <v>898</v>
      </c>
      <c r="T118" s="112">
        <v>898</v>
      </c>
      <c r="U118" s="112">
        <v>906</v>
      </c>
      <c r="V118" s="112">
        <v>900</v>
      </c>
      <c r="W118" s="112">
        <v>903</v>
      </c>
      <c r="X118" s="112">
        <v>930</v>
      </c>
      <c r="Y118" s="112">
        <v>877</v>
      </c>
      <c r="Z118" s="112">
        <v>849</v>
      </c>
      <c r="AA118" s="112">
        <v>825</v>
      </c>
      <c r="AB118" s="112">
        <v>827</v>
      </c>
      <c r="AC118" s="112">
        <v>817</v>
      </c>
      <c r="AD118" s="112">
        <v>826</v>
      </c>
      <c r="AE118" s="112">
        <v>778</v>
      </c>
      <c r="AF118" s="112">
        <v>689</v>
      </c>
      <c r="AG118" s="112">
        <v>750</v>
      </c>
      <c r="AH118" s="112">
        <v>727</v>
      </c>
      <c r="AI118" s="112">
        <v>802</v>
      </c>
      <c r="AJ118" s="112">
        <v>904</v>
      </c>
      <c r="AK118" s="112">
        <v>954</v>
      </c>
      <c r="AL118" s="112">
        <v>910</v>
      </c>
      <c r="AM118" s="112">
        <v>911</v>
      </c>
      <c r="AN118" s="112">
        <v>1015</v>
      </c>
      <c r="AO118" s="112">
        <v>967</v>
      </c>
      <c r="AP118" s="112">
        <v>977</v>
      </c>
      <c r="AQ118" s="112">
        <v>988</v>
      </c>
      <c r="AR118" s="112">
        <v>1000</v>
      </c>
      <c r="AS118" s="112">
        <v>974</v>
      </c>
      <c r="AT118" s="112">
        <v>985</v>
      </c>
      <c r="AU118" s="112">
        <v>991</v>
      </c>
      <c r="AV118" s="112">
        <v>991</v>
      </c>
      <c r="AW118" s="112">
        <v>842</v>
      </c>
      <c r="AX118" s="112">
        <v>792</v>
      </c>
      <c r="AY118" s="112">
        <v>838</v>
      </c>
      <c r="AZ118" s="112">
        <v>938</v>
      </c>
      <c r="BA118" s="112">
        <v>932</v>
      </c>
      <c r="BB118" s="112">
        <v>864</v>
      </c>
      <c r="BC118" s="112">
        <v>771</v>
      </c>
      <c r="BD118" s="112">
        <v>691</v>
      </c>
      <c r="BE118" s="112">
        <v>762</v>
      </c>
      <c r="BF118" s="112">
        <v>763</v>
      </c>
      <c r="BG118" s="112">
        <v>813</v>
      </c>
      <c r="BH118" s="112">
        <v>900</v>
      </c>
      <c r="BI118" s="112">
        <v>922</v>
      </c>
      <c r="BJ118" s="112">
        <v>968</v>
      </c>
      <c r="BK118" s="112">
        <v>982</v>
      </c>
      <c r="BL118" s="112">
        <v>991</v>
      </c>
      <c r="BM118" s="112">
        <v>1017</v>
      </c>
      <c r="BN118" s="112">
        <v>1092</v>
      </c>
      <c r="BO118" s="112">
        <v>1117</v>
      </c>
      <c r="BP118" s="112">
        <v>1113</v>
      </c>
      <c r="BQ118" s="112">
        <v>1164</v>
      </c>
      <c r="BR118" s="112">
        <v>1136</v>
      </c>
      <c r="BS118" s="112">
        <v>1097</v>
      </c>
      <c r="BT118" s="112">
        <v>1046</v>
      </c>
      <c r="BU118" s="112">
        <v>1102</v>
      </c>
      <c r="BV118" s="112">
        <v>1098</v>
      </c>
      <c r="BW118" s="112">
        <v>1035</v>
      </c>
      <c r="BX118" s="112">
        <v>991</v>
      </c>
      <c r="BY118" s="112">
        <v>936</v>
      </c>
      <c r="BZ118" s="112">
        <v>916</v>
      </c>
      <c r="CA118" s="112">
        <v>864</v>
      </c>
      <c r="CB118" s="112">
        <v>860</v>
      </c>
      <c r="CC118" s="112">
        <v>777</v>
      </c>
      <c r="CD118" s="112">
        <v>815</v>
      </c>
      <c r="CE118" s="112">
        <v>796</v>
      </c>
      <c r="CF118" s="112">
        <v>826</v>
      </c>
      <c r="CG118" s="112">
        <v>838</v>
      </c>
      <c r="CH118" s="112">
        <v>902</v>
      </c>
      <c r="CI118" s="112">
        <v>661</v>
      </c>
      <c r="CJ118" s="112">
        <v>558</v>
      </c>
      <c r="CK118" s="112">
        <v>551</v>
      </c>
      <c r="CL118" s="112">
        <v>457</v>
      </c>
      <c r="CM118" s="112">
        <v>472</v>
      </c>
      <c r="CN118" s="112">
        <v>393</v>
      </c>
      <c r="CO118" s="112">
        <v>418</v>
      </c>
      <c r="CP118" s="112">
        <v>385</v>
      </c>
      <c r="CQ118" s="112">
        <v>379</v>
      </c>
      <c r="CR118" s="112">
        <v>367</v>
      </c>
      <c r="CS118" s="112">
        <v>306</v>
      </c>
      <c r="CT118" s="112">
        <v>257</v>
      </c>
      <c r="CU118" s="112">
        <v>206</v>
      </c>
      <c r="CV118" s="112">
        <v>179</v>
      </c>
      <c r="CW118" s="112">
        <v>151</v>
      </c>
      <c r="CX118" s="112">
        <v>138</v>
      </c>
      <c r="CY118" s="112">
        <v>378</v>
      </c>
      <c r="CZ118" s="113">
        <v>668</v>
      </c>
      <c r="DA118" s="113">
        <v>753</v>
      </c>
      <c r="DB118" s="113">
        <v>844</v>
      </c>
      <c r="DC118" s="113">
        <v>760</v>
      </c>
      <c r="DD118" s="113">
        <v>892</v>
      </c>
      <c r="DE118" s="113">
        <v>812</v>
      </c>
      <c r="DF118" s="113">
        <v>823</v>
      </c>
      <c r="DG118" s="113">
        <v>858</v>
      </c>
      <c r="DH118" s="113">
        <v>914</v>
      </c>
      <c r="DI118" s="113">
        <v>864</v>
      </c>
      <c r="DJ118" s="113">
        <v>842</v>
      </c>
      <c r="DK118" s="113">
        <v>822</v>
      </c>
      <c r="DL118" s="113">
        <v>888</v>
      </c>
      <c r="DM118" s="113">
        <v>804</v>
      </c>
      <c r="DN118" s="113">
        <v>854</v>
      </c>
      <c r="DO118" s="113">
        <v>802</v>
      </c>
      <c r="DP118" s="113">
        <v>796</v>
      </c>
      <c r="DQ118" s="113">
        <v>735</v>
      </c>
      <c r="DR118" s="113">
        <v>739</v>
      </c>
      <c r="DS118" s="113">
        <v>672</v>
      </c>
      <c r="DT118" s="113">
        <v>654</v>
      </c>
      <c r="DU118" s="113">
        <v>754</v>
      </c>
      <c r="DV118" s="113">
        <v>771</v>
      </c>
      <c r="DW118" s="113">
        <v>854</v>
      </c>
      <c r="DX118" s="113">
        <v>829</v>
      </c>
      <c r="DY118" s="113">
        <v>914</v>
      </c>
      <c r="DZ118" s="113">
        <v>975</v>
      </c>
      <c r="EA118" s="113">
        <v>928</v>
      </c>
      <c r="EB118" s="113">
        <v>937</v>
      </c>
      <c r="EC118" s="113">
        <v>997</v>
      </c>
      <c r="ED118" s="113">
        <v>986</v>
      </c>
      <c r="EE118" s="113">
        <v>973</v>
      </c>
      <c r="EF118" s="113">
        <v>1001</v>
      </c>
      <c r="EG118" s="113">
        <v>1079</v>
      </c>
      <c r="EH118" s="113">
        <v>1056</v>
      </c>
      <c r="EI118" s="113">
        <v>1026</v>
      </c>
      <c r="EJ118" s="113">
        <v>959</v>
      </c>
      <c r="EK118" s="113">
        <v>933</v>
      </c>
      <c r="EL118" s="113">
        <v>960</v>
      </c>
      <c r="EM118" s="113">
        <v>997</v>
      </c>
      <c r="EN118" s="113">
        <v>958</v>
      </c>
      <c r="EO118" s="113">
        <v>954</v>
      </c>
      <c r="EP118" s="113">
        <v>776</v>
      </c>
      <c r="EQ118" s="113">
        <v>800</v>
      </c>
      <c r="ER118" s="113">
        <v>839</v>
      </c>
      <c r="ES118" s="113">
        <v>865</v>
      </c>
      <c r="ET118" s="113">
        <v>919</v>
      </c>
      <c r="EU118" s="113">
        <v>908</v>
      </c>
      <c r="EV118" s="113">
        <v>1045</v>
      </c>
      <c r="EW118" s="113">
        <v>1066</v>
      </c>
      <c r="EX118" s="113">
        <v>1043</v>
      </c>
      <c r="EY118" s="113">
        <v>1160</v>
      </c>
      <c r="EZ118" s="113">
        <v>1101</v>
      </c>
      <c r="FA118" s="113">
        <v>1114</v>
      </c>
      <c r="FB118" s="113">
        <v>1210</v>
      </c>
      <c r="FC118" s="113">
        <v>1250</v>
      </c>
      <c r="FD118" s="113">
        <v>1164</v>
      </c>
      <c r="FE118" s="113">
        <v>1205</v>
      </c>
      <c r="FF118" s="113">
        <v>1159</v>
      </c>
      <c r="FG118" s="113">
        <v>1203</v>
      </c>
      <c r="FH118" s="113">
        <v>1121</v>
      </c>
      <c r="FI118" s="113">
        <v>1087</v>
      </c>
      <c r="FJ118" s="113">
        <v>1111</v>
      </c>
      <c r="FK118" s="113">
        <v>1011</v>
      </c>
      <c r="FL118" s="113">
        <v>975</v>
      </c>
      <c r="FM118" s="113">
        <v>912</v>
      </c>
      <c r="FN118" s="113">
        <v>998</v>
      </c>
      <c r="FO118" s="113">
        <v>914</v>
      </c>
      <c r="FP118" s="113">
        <v>844</v>
      </c>
      <c r="FQ118" s="113">
        <v>868</v>
      </c>
      <c r="FR118" s="113">
        <v>894</v>
      </c>
      <c r="FS118" s="113">
        <v>891</v>
      </c>
      <c r="FT118" s="113">
        <v>925</v>
      </c>
      <c r="FU118" s="113">
        <v>908</v>
      </c>
      <c r="FV118" s="113">
        <v>759</v>
      </c>
      <c r="FW118" s="113">
        <v>674</v>
      </c>
      <c r="FX118" s="113">
        <v>652</v>
      </c>
      <c r="FY118" s="113">
        <v>655</v>
      </c>
      <c r="FZ118" s="113">
        <v>531</v>
      </c>
      <c r="GA118" s="113">
        <v>512</v>
      </c>
      <c r="GB118" s="113">
        <v>508</v>
      </c>
      <c r="GC118" s="113">
        <v>534</v>
      </c>
      <c r="GD118" s="113">
        <v>515</v>
      </c>
      <c r="GE118" s="113">
        <v>502</v>
      </c>
      <c r="GF118" s="113">
        <v>399</v>
      </c>
      <c r="GG118" s="113">
        <v>370</v>
      </c>
      <c r="GH118" s="113">
        <v>373</v>
      </c>
      <c r="GI118" s="113">
        <v>332</v>
      </c>
      <c r="GJ118" s="113">
        <v>296</v>
      </c>
      <c r="GK118" s="113">
        <v>240</v>
      </c>
      <c r="GL118" s="114">
        <v>958</v>
      </c>
    </row>
    <row r="119" spans="1:194" s="2" customFormat="1" x14ac:dyDescent="0.3">
      <c r="A119" s="115" t="s">
        <v>276</v>
      </c>
      <c r="B119" s="267" t="s">
        <v>603</v>
      </c>
      <c r="C119" s="48" t="str">
        <f t="shared" si="35"/>
        <v xml:space="preserve">England – CCGs - South West London </v>
      </c>
      <c r="D119" s="69">
        <f t="shared" si="34"/>
        <v>560076</v>
      </c>
      <c r="E119" s="69">
        <f t="shared" si="34"/>
        <v>606444</v>
      </c>
      <c r="F119" s="70">
        <f t="shared" si="36"/>
        <v>1509741</v>
      </c>
      <c r="G119" s="70">
        <f t="shared" si="37"/>
        <v>735440</v>
      </c>
      <c r="H119" s="71">
        <f t="shared" si="38"/>
        <v>774301</v>
      </c>
      <c r="I119" s="71">
        <f t="shared" si="39"/>
        <v>560076</v>
      </c>
      <c r="J119" s="71">
        <f t="shared" si="40"/>
        <v>606444</v>
      </c>
      <c r="K119" s="68">
        <f t="shared" si="41"/>
        <v>175364</v>
      </c>
      <c r="L119" s="69">
        <f t="shared" si="42"/>
        <v>167857</v>
      </c>
      <c r="M119" s="112">
        <v>9757</v>
      </c>
      <c r="N119" s="112">
        <v>9927</v>
      </c>
      <c r="O119" s="112">
        <v>10114</v>
      </c>
      <c r="P119" s="112">
        <v>10285</v>
      </c>
      <c r="Q119" s="112">
        <v>10513</v>
      </c>
      <c r="R119" s="112">
        <v>10599</v>
      </c>
      <c r="S119" s="112">
        <v>10222</v>
      </c>
      <c r="T119" s="112">
        <v>10351</v>
      </c>
      <c r="U119" s="112">
        <v>10687</v>
      </c>
      <c r="V119" s="112">
        <v>10435</v>
      </c>
      <c r="W119" s="112">
        <v>10214</v>
      </c>
      <c r="X119" s="112">
        <v>9761</v>
      </c>
      <c r="Y119" s="112">
        <v>9673</v>
      </c>
      <c r="Z119" s="112">
        <v>9640</v>
      </c>
      <c r="AA119" s="112">
        <v>8712</v>
      </c>
      <c r="AB119" s="112">
        <v>8337</v>
      </c>
      <c r="AC119" s="112">
        <v>8265</v>
      </c>
      <c r="AD119" s="112">
        <v>7872</v>
      </c>
      <c r="AE119" s="112">
        <v>7557</v>
      </c>
      <c r="AF119" s="112">
        <v>6330</v>
      </c>
      <c r="AG119" s="112">
        <v>6098</v>
      </c>
      <c r="AH119" s="112">
        <v>6680</v>
      </c>
      <c r="AI119" s="112">
        <v>7451</v>
      </c>
      <c r="AJ119" s="112">
        <v>8854</v>
      </c>
      <c r="AK119" s="112">
        <v>9653</v>
      </c>
      <c r="AL119" s="112">
        <v>10496</v>
      </c>
      <c r="AM119" s="112">
        <v>10500</v>
      </c>
      <c r="AN119" s="112">
        <v>10400</v>
      </c>
      <c r="AO119" s="112">
        <v>11263</v>
      </c>
      <c r="AP119" s="112">
        <v>11207</v>
      </c>
      <c r="AQ119" s="112">
        <v>11143</v>
      </c>
      <c r="AR119" s="112">
        <v>11586</v>
      </c>
      <c r="AS119" s="112">
        <v>12353</v>
      </c>
      <c r="AT119" s="112">
        <v>12095</v>
      </c>
      <c r="AU119" s="112">
        <v>12907</v>
      </c>
      <c r="AV119" s="112">
        <v>12882</v>
      </c>
      <c r="AW119" s="112">
        <v>12615</v>
      </c>
      <c r="AX119" s="112">
        <v>12934</v>
      </c>
      <c r="AY119" s="112">
        <v>12701</v>
      </c>
      <c r="AZ119" s="112">
        <v>12619</v>
      </c>
      <c r="BA119" s="112">
        <v>12457</v>
      </c>
      <c r="BB119" s="112">
        <v>12176</v>
      </c>
      <c r="BC119" s="112">
        <v>11849</v>
      </c>
      <c r="BD119" s="112">
        <v>11361</v>
      </c>
      <c r="BE119" s="112">
        <v>10848</v>
      </c>
      <c r="BF119" s="112">
        <v>11115</v>
      </c>
      <c r="BG119" s="112">
        <v>10641</v>
      </c>
      <c r="BH119" s="112">
        <v>10494</v>
      </c>
      <c r="BI119" s="112">
        <v>10544</v>
      </c>
      <c r="BJ119" s="112">
        <v>10118</v>
      </c>
      <c r="BK119" s="112">
        <v>9747</v>
      </c>
      <c r="BL119" s="112">
        <v>9945</v>
      </c>
      <c r="BM119" s="112">
        <v>9786</v>
      </c>
      <c r="BN119" s="112">
        <v>9755</v>
      </c>
      <c r="BO119" s="112">
        <v>9966</v>
      </c>
      <c r="BP119" s="112">
        <v>9355</v>
      </c>
      <c r="BQ119" s="112">
        <v>9586</v>
      </c>
      <c r="BR119" s="112">
        <v>8883</v>
      </c>
      <c r="BS119" s="112">
        <v>8345</v>
      </c>
      <c r="BT119" s="112">
        <v>8148</v>
      </c>
      <c r="BU119" s="112">
        <v>7588</v>
      </c>
      <c r="BV119" s="112">
        <v>7438</v>
      </c>
      <c r="BW119" s="112">
        <v>6780</v>
      </c>
      <c r="BX119" s="112">
        <v>6596</v>
      </c>
      <c r="BY119" s="112">
        <v>6230</v>
      </c>
      <c r="BZ119" s="112">
        <v>5871</v>
      </c>
      <c r="CA119" s="112">
        <v>5662</v>
      </c>
      <c r="CB119" s="112">
        <v>5259</v>
      </c>
      <c r="CC119" s="112">
        <v>5111</v>
      </c>
      <c r="CD119" s="112">
        <v>5041</v>
      </c>
      <c r="CE119" s="112">
        <v>4928</v>
      </c>
      <c r="CF119" s="112">
        <v>4953</v>
      </c>
      <c r="CG119" s="112">
        <v>4906</v>
      </c>
      <c r="CH119" s="112">
        <v>5438</v>
      </c>
      <c r="CI119" s="112">
        <v>4188</v>
      </c>
      <c r="CJ119" s="112">
        <v>3754</v>
      </c>
      <c r="CK119" s="112">
        <v>3565</v>
      </c>
      <c r="CL119" s="112">
        <v>3304</v>
      </c>
      <c r="CM119" s="112">
        <v>2878</v>
      </c>
      <c r="CN119" s="112">
        <v>2734</v>
      </c>
      <c r="CO119" s="112">
        <v>2735</v>
      </c>
      <c r="CP119" s="112">
        <v>2572</v>
      </c>
      <c r="CQ119" s="112">
        <v>2401</v>
      </c>
      <c r="CR119" s="112">
        <v>2190</v>
      </c>
      <c r="CS119" s="112">
        <v>1995</v>
      </c>
      <c r="CT119" s="112">
        <v>1793</v>
      </c>
      <c r="CU119" s="112">
        <v>1548</v>
      </c>
      <c r="CV119" s="112">
        <v>1376</v>
      </c>
      <c r="CW119" s="112">
        <v>1183</v>
      </c>
      <c r="CX119" s="112">
        <v>990</v>
      </c>
      <c r="CY119" s="112">
        <v>3626</v>
      </c>
      <c r="CZ119" s="113">
        <v>9300</v>
      </c>
      <c r="DA119" s="113">
        <v>9372</v>
      </c>
      <c r="DB119" s="113">
        <v>9542</v>
      </c>
      <c r="DC119" s="113">
        <v>9790</v>
      </c>
      <c r="DD119" s="113">
        <v>9931</v>
      </c>
      <c r="DE119" s="113">
        <v>9864</v>
      </c>
      <c r="DF119" s="113">
        <v>9777</v>
      </c>
      <c r="DG119" s="113">
        <v>9979</v>
      </c>
      <c r="DH119" s="113">
        <v>10355</v>
      </c>
      <c r="DI119" s="113">
        <v>9790</v>
      </c>
      <c r="DJ119" s="113">
        <v>9732</v>
      </c>
      <c r="DK119" s="113">
        <v>9509</v>
      </c>
      <c r="DL119" s="113">
        <v>9430</v>
      </c>
      <c r="DM119" s="113">
        <v>9071</v>
      </c>
      <c r="DN119" s="113">
        <v>8498</v>
      </c>
      <c r="DO119" s="113">
        <v>8109</v>
      </c>
      <c r="DP119" s="113">
        <v>7996</v>
      </c>
      <c r="DQ119" s="113">
        <v>7812</v>
      </c>
      <c r="DR119" s="113">
        <v>7168</v>
      </c>
      <c r="DS119" s="113">
        <v>6005</v>
      </c>
      <c r="DT119" s="113">
        <v>5940</v>
      </c>
      <c r="DU119" s="113">
        <v>6640</v>
      </c>
      <c r="DV119" s="113">
        <v>7939</v>
      </c>
      <c r="DW119" s="113">
        <v>9441</v>
      </c>
      <c r="DX119" s="113">
        <v>10769</v>
      </c>
      <c r="DY119" s="113">
        <v>11652</v>
      </c>
      <c r="DZ119" s="113">
        <v>11423</v>
      </c>
      <c r="EA119" s="113">
        <v>11734</v>
      </c>
      <c r="EB119" s="113">
        <v>12353</v>
      </c>
      <c r="EC119" s="113">
        <v>12752</v>
      </c>
      <c r="ED119" s="113">
        <v>12539</v>
      </c>
      <c r="EE119" s="113">
        <v>12738</v>
      </c>
      <c r="EF119" s="113">
        <v>13401</v>
      </c>
      <c r="EG119" s="113">
        <v>13156</v>
      </c>
      <c r="EH119" s="113">
        <v>13285</v>
      </c>
      <c r="EI119" s="113">
        <v>13297</v>
      </c>
      <c r="EJ119" s="113">
        <v>13104</v>
      </c>
      <c r="EK119" s="113">
        <v>13708</v>
      </c>
      <c r="EL119" s="113">
        <v>14042</v>
      </c>
      <c r="EM119" s="113">
        <v>13107</v>
      </c>
      <c r="EN119" s="113">
        <v>13052</v>
      </c>
      <c r="EO119" s="113">
        <v>12874</v>
      </c>
      <c r="EP119" s="113">
        <v>11569</v>
      </c>
      <c r="EQ119" s="113">
        <v>11377</v>
      </c>
      <c r="ER119" s="113">
        <v>11192</v>
      </c>
      <c r="ES119" s="113">
        <v>10914</v>
      </c>
      <c r="ET119" s="113">
        <v>10707</v>
      </c>
      <c r="EU119" s="113">
        <v>10780</v>
      </c>
      <c r="EV119" s="113">
        <v>10940</v>
      </c>
      <c r="EW119" s="113">
        <v>10683</v>
      </c>
      <c r="EX119" s="113">
        <v>10447</v>
      </c>
      <c r="EY119" s="113">
        <v>10337</v>
      </c>
      <c r="EZ119" s="113">
        <v>10495</v>
      </c>
      <c r="FA119" s="113">
        <v>10245</v>
      </c>
      <c r="FB119" s="113">
        <v>10288</v>
      </c>
      <c r="FC119" s="113">
        <v>9853</v>
      </c>
      <c r="FD119" s="113">
        <v>9687</v>
      </c>
      <c r="FE119" s="113">
        <v>9503</v>
      </c>
      <c r="FF119" s="113">
        <v>8931</v>
      </c>
      <c r="FG119" s="113">
        <v>8292</v>
      </c>
      <c r="FH119" s="113">
        <v>8057</v>
      </c>
      <c r="FI119" s="113">
        <v>7482</v>
      </c>
      <c r="FJ119" s="113">
        <v>7144</v>
      </c>
      <c r="FK119" s="113">
        <v>6953</v>
      </c>
      <c r="FL119" s="113">
        <v>6788</v>
      </c>
      <c r="FM119" s="113">
        <v>6377</v>
      </c>
      <c r="FN119" s="113">
        <v>6279</v>
      </c>
      <c r="FO119" s="113">
        <v>6014</v>
      </c>
      <c r="FP119" s="113">
        <v>5777</v>
      </c>
      <c r="FQ119" s="113">
        <v>5785</v>
      </c>
      <c r="FR119" s="113">
        <v>5617</v>
      </c>
      <c r="FS119" s="113">
        <v>5689</v>
      </c>
      <c r="FT119" s="113">
        <v>5860</v>
      </c>
      <c r="FU119" s="113">
        <v>6123</v>
      </c>
      <c r="FV119" s="113">
        <v>4852</v>
      </c>
      <c r="FW119" s="113">
        <v>4460</v>
      </c>
      <c r="FX119" s="113">
        <v>4400</v>
      </c>
      <c r="FY119" s="113">
        <v>4138</v>
      </c>
      <c r="FZ119" s="113">
        <v>3736</v>
      </c>
      <c r="GA119" s="113">
        <v>3402</v>
      </c>
      <c r="GB119" s="113">
        <v>3486</v>
      </c>
      <c r="GC119" s="113">
        <v>3418</v>
      </c>
      <c r="GD119" s="113">
        <v>3159</v>
      </c>
      <c r="GE119" s="113">
        <v>2951</v>
      </c>
      <c r="GF119" s="113">
        <v>2784</v>
      </c>
      <c r="GG119" s="113">
        <v>2474</v>
      </c>
      <c r="GH119" s="113">
        <v>2184</v>
      </c>
      <c r="GI119" s="113">
        <v>1980</v>
      </c>
      <c r="GJ119" s="113">
        <v>1925</v>
      </c>
      <c r="GK119" s="113">
        <v>1610</v>
      </c>
      <c r="GL119" s="114">
        <v>7181</v>
      </c>
    </row>
    <row r="120" spans="1:194" s="2" customFormat="1" x14ac:dyDescent="0.3">
      <c r="A120" s="115" t="s">
        <v>276</v>
      </c>
      <c r="B120" s="267" t="s">
        <v>604</v>
      </c>
      <c r="C120" s="48" t="str">
        <f t="shared" si="35"/>
        <v xml:space="preserve">England – CCGs - Southend </v>
      </c>
      <c r="D120" s="69">
        <f t="shared" si="34"/>
        <v>69358</v>
      </c>
      <c r="E120" s="69">
        <f t="shared" si="34"/>
        <v>73679</v>
      </c>
      <c r="F120" s="70">
        <f t="shared" si="36"/>
        <v>182773</v>
      </c>
      <c r="G120" s="70">
        <f t="shared" si="37"/>
        <v>89594</v>
      </c>
      <c r="H120" s="71">
        <f t="shared" si="38"/>
        <v>93179</v>
      </c>
      <c r="I120" s="71">
        <f t="shared" si="39"/>
        <v>69358</v>
      </c>
      <c r="J120" s="71">
        <f t="shared" si="40"/>
        <v>73679</v>
      </c>
      <c r="K120" s="68">
        <f t="shared" si="41"/>
        <v>20236</v>
      </c>
      <c r="L120" s="69">
        <f t="shared" si="42"/>
        <v>19500</v>
      </c>
      <c r="M120" s="112">
        <v>996</v>
      </c>
      <c r="N120" s="112">
        <v>1025</v>
      </c>
      <c r="O120" s="112">
        <v>1111</v>
      </c>
      <c r="P120" s="112">
        <v>1132</v>
      </c>
      <c r="Q120" s="112">
        <v>1167</v>
      </c>
      <c r="R120" s="112">
        <v>1109</v>
      </c>
      <c r="S120" s="112">
        <v>1204</v>
      </c>
      <c r="T120" s="112">
        <v>1152</v>
      </c>
      <c r="U120" s="112">
        <v>1226</v>
      </c>
      <c r="V120" s="112">
        <v>1197</v>
      </c>
      <c r="W120" s="112">
        <v>1192</v>
      </c>
      <c r="X120" s="112">
        <v>1179</v>
      </c>
      <c r="Y120" s="112">
        <v>1201</v>
      </c>
      <c r="Z120" s="112">
        <v>1175</v>
      </c>
      <c r="AA120" s="112">
        <v>1078</v>
      </c>
      <c r="AB120" s="112">
        <v>1005</v>
      </c>
      <c r="AC120" s="112">
        <v>1060</v>
      </c>
      <c r="AD120" s="112">
        <v>1027</v>
      </c>
      <c r="AE120" s="112">
        <v>1014</v>
      </c>
      <c r="AF120" s="112">
        <v>729</v>
      </c>
      <c r="AG120" s="112">
        <v>811</v>
      </c>
      <c r="AH120" s="112">
        <v>785</v>
      </c>
      <c r="AI120" s="112">
        <v>928</v>
      </c>
      <c r="AJ120" s="112">
        <v>1016</v>
      </c>
      <c r="AK120" s="112">
        <v>962</v>
      </c>
      <c r="AL120" s="112">
        <v>1041</v>
      </c>
      <c r="AM120" s="112">
        <v>1121</v>
      </c>
      <c r="AN120" s="112">
        <v>1026</v>
      </c>
      <c r="AO120" s="112">
        <v>997</v>
      </c>
      <c r="AP120" s="112">
        <v>970</v>
      </c>
      <c r="AQ120" s="112">
        <v>1037</v>
      </c>
      <c r="AR120" s="112">
        <v>993</v>
      </c>
      <c r="AS120" s="112">
        <v>1063</v>
      </c>
      <c r="AT120" s="112">
        <v>1137</v>
      </c>
      <c r="AU120" s="112">
        <v>1173</v>
      </c>
      <c r="AV120" s="112">
        <v>1205</v>
      </c>
      <c r="AW120" s="112">
        <v>1070</v>
      </c>
      <c r="AX120" s="112">
        <v>1232</v>
      </c>
      <c r="AY120" s="112">
        <v>1217</v>
      </c>
      <c r="AZ120" s="112">
        <v>1211</v>
      </c>
      <c r="BA120" s="112">
        <v>1477</v>
      </c>
      <c r="BB120" s="112">
        <v>1212</v>
      </c>
      <c r="BC120" s="112">
        <v>1210</v>
      </c>
      <c r="BD120" s="112">
        <v>1123</v>
      </c>
      <c r="BE120" s="112">
        <v>1231</v>
      </c>
      <c r="BF120" s="112">
        <v>1142</v>
      </c>
      <c r="BG120" s="112">
        <v>1301</v>
      </c>
      <c r="BH120" s="112">
        <v>1366</v>
      </c>
      <c r="BI120" s="112">
        <v>1390</v>
      </c>
      <c r="BJ120" s="112">
        <v>1269</v>
      </c>
      <c r="BK120" s="112">
        <v>1251</v>
      </c>
      <c r="BL120" s="112">
        <v>1356</v>
      </c>
      <c r="BM120" s="112">
        <v>1292</v>
      </c>
      <c r="BN120" s="112">
        <v>1260</v>
      </c>
      <c r="BO120" s="112">
        <v>1231</v>
      </c>
      <c r="BP120" s="112">
        <v>1323</v>
      </c>
      <c r="BQ120" s="112">
        <v>1340</v>
      </c>
      <c r="BR120" s="112">
        <v>1235</v>
      </c>
      <c r="BS120" s="112">
        <v>1270</v>
      </c>
      <c r="BT120" s="112">
        <v>1199</v>
      </c>
      <c r="BU120" s="112">
        <v>1124</v>
      </c>
      <c r="BV120" s="112">
        <v>1055</v>
      </c>
      <c r="BW120" s="112">
        <v>1051</v>
      </c>
      <c r="BX120" s="112">
        <v>934</v>
      </c>
      <c r="BY120" s="112">
        <v>937</v>
      </c>
      <c r="BZ120" s="112">
        <v>877</v>
      </c>
      <c r="CA120" s="112">
        <v>902</v>
      </c>
      <c r="CB120" s="112">
        <v>888</v>
      </c>
      <c r="CC120" s="112">
        <v>908</v>
      </c>
      <c r="CD120" s="112">
        <v>808</v>
      </c>
      <c r="CE120" s="112">
        <v>805</v>
      </c>
      <c r="CF120" s="112">
        <v>899</v>
      </c>
      <c r="CG120" s="112">
        <v>992</v>
      </c>
      <c r="CH120" s="112">
        <v>999</v>
      </c>
      <c r="CI120" s="112">
        <v>796</v>
      </c>
      <c r="CJ120" s="112">
        <v>725</v>
      </c>
      <c r="CK120" s="112">
        <v>696</v>
      </c>
      <c r="CL120" s="112">
        <v>589</v>
      </c>
      <c r="CM120" s="112">
        <v>582</v>
      </c>
      <c r="CN120" s="112">
        <v>443</v>
      </c>
      <c r="CO120" s="112">
        <v>503</v>
      </c>
      <c r="CP120" s="112">
        <v>462</v>
      </c>
      <c r="CQ120" s="112">
        <v>470</v>
      </c>
      <c r="CR120" s="112">
        <v>389</v>
      </c>
      <c r="CS120" s="112">
        <v>374</v>
      </c>
      <c r="CT120" s="112">
        <v>300</v>
      </c>
      <c r="CU120" s="112">
        <v>320</v>
      </c>
      <c r="CV120" s="112">
        <v>275</v>
      </c>
      <c r="CW120" s="112">
        <v>205</v>
      </c>
      <c r="CX120" s="112">
        <v>182</v>
      </c>
      <c r="CY120" s="112">
        <v>652</v>
      </c>
      <c r="CZ120" s="113">
        <v>980</v>
      </c>
      <c r="DA120" s="113">
        <v>1009</v>
      </c>
      <c r="DB120" s="113">
        <v>1102</v>
      </c>
      <c r="DC120" s="113">
        <v>1118</v>
      </c>
      <c r="DD120" s="113">
        <v>1141</v>
      </c>
      <c r="DE120" s="113">
        <v>1157</v>
      </c>
      <c r="DF120" s="113">
        <v>1121</v>
      </c>
      <c r="DG120" s="113">
        <v>1121</v>
      </c>
      <c r="DH120" s="113">
        <v>1180</v>
      </c>
      <c r="DI120" s="113">
        <v>1134</v>
      </c>
      <c r="DJ120" s="113">
        <v>1161</v>
      </c>
      <c r="DK120" s="113">
        <v>1169</v>
      </c>
      <c r="DL120" s="113">
        <v>1068</v>
      </c>
      <c r="DM120" s="113">
        <v>1137</v>
      </c>
      <c r="DN120" s="113">
        <v>1077</v>
      </c>
      <c r="DO120" s="113">
        <v>1054</v>
      </c>
      <c r="DP120" s="113">
        <v>875</v>
      </c>
      <c r="DQ120" s="113">
        <v>896</v>
      </c>
      <c r="DR120" s="113">
        <v>903</v>
      </c>
      <c r="DS120" s="113">
        <v>785</v>
      </c>
      <c r="DT120" s="113">
        <v>744</v>
      </c>
      <c r="DU120" s="113">
        <v>859</v>
      </c>
      <c r="DV120" s="113">
        <v>904</v>
      </c>
      <c r="DW120" s="113">
        <v>1023</v>
      </c>
      <c r="DX120" s="113">
        <v>1043</v>
      </c>
      <c r="DY120" s="113">
        <v>921</v>
      </c>
      <c r="DZ120" s="113">
        <v>1080</v>
      </c>
      <c r="EA120" s="113">
        <v>939</v>
      </c>
      <c r="EB120" s="113">
        <v>984</v>
      </c>
      <c r="EC120" s="113">
        <v>1095</v>
      </c>
      <c r="ED120" s="113">
        <v>1121</v>
      </c>
      <c r="EE120" s="113">
        <v>1072</v>
      </c>
      <c r="EF120" s="113">
        <v>1144</v>
      </c>
      <c r="EG120" s="113">
        <v>1192</v>
      </c>
      <c r="EH120" s="113">
        <v>1277</v>
      </c>
      <c r="EI120" s="113">
        <v>1319</v>
      </c>
      <c r="EJ120" s="113">
        <v>1235</v>
      </c>
      <c r="EK120" s="113">
        <v>1184</v>
      </c>
      <c r="EL120" s="113">
        <v>1311</v>
      </c>
      <c r="EM120" s="113">
        <v>1260</v>
      </c>
      <c r="EN120" s="113">
        <v>1331</v>
      </c>
      <c r="EO120" s="113">
        <v>1359</v>
      </c>
      <c r="EP120" s="113">
        <v>1180</v>
      </c>
      <c r="EQ120" s="113">
        <v>1210</v>
      </c>
      <c r="ER120" s="113">
        <v>1205</v>
      </c>
      <c r="ES120" s="113">
        <v>1219</v>
      </c>
      <c r="ET120" s="113">
        <v>1282</v>
      </c>
      <c r="EU120" s="113">
        <v>1403</v>
      </c>
      <c r="EV120" s="113">
        <v>1327</v>
      </c>
      <c r="EW120" s="113">
        <v>1301</v>
      </c>
      <c r="EX120" s="113">
        <v>1247</v>
      </c>
      <c r="EY120" s="113">
        <v>1325</v>
      </c>
      <c r="EZ120" s="113">
        <v>1371</v>
      </c>
      <c r="FA120" s="113">
        <v>1316</v>
      </c>
      <c r="FB120" s="113">
        <v>1360</v>
      </c>
      <c r="FC120" s="113">
        <v>1229</v>
      </c>
      <c r="FD120" s="113">
        <v>1294</v>
      </c>
      <c r="FE120" s="113">
        <v>1266</v>
      </c>
      <c r="FF120" s="113">
        <v>1137</v>
      </c>
      <c r="FG120" s="113">
        <v>1149</v>
      </c>
      <c r="FH120" s="113">
        <v>1139</v>
      </c>
      <c r="FI120" s="113">
        <v>1084</v>
      </c>
      <c r="FJ120" s="113">
        <v>1025</v>
      </c>
      <c r="FK120" s="113">
        <v>983</v>
      </c>
      <c r="FL120" s="113">
        <v>922</v>
      </c>
      <c r="FM120" s="113">
        <v>929</v>
      </c>
      <c r="FN120" s="113">
        <v>983</v>
      </c>
      <c r="FO120" s="113">
        <v>955</v>
      </c>
      <c r="FP120" s="113">
        <v>896</v>
      </c>
      <c r="FQ120" s="113">
        <v>916</v>
      </c>
      <c r="FR120" s="113">
        <v>1010</v>
      </c>
      <c r="FS120" s="113">
        <v>971</v>
      </c>
      <c r="FT120" s="113">
        <v>1081</v>
      </c>
      <c r="FU120" s="113">
        <v>1116</v>
      </c>
      <c r="FV120" s="113">
        <v>858</v>
      </c>
      <c r="FW120" s="113">
        <v>881</v>
      </c>
      <c r="FX120" s="113">
        <v>854</v>
      </c>
      <c r="FY120" s="113">
        <v>788</v>
      </c>
      <c r="FZ120" s="113">
        <v>661</v>
      </c>
      <c r="GA120" s="113">
        <v>549</v>
      </c>
      <c r="GB120" s="113">
        <v>606</v>
      </c>
      <c r="GC120" s="113">
        <v>615</v>
      </c>
      <c r="GD120" s="113">
        <v>570</v>
      </c>
      <c r="GE120" s="113">
        <v>485</v>
      </c>
      <c r="GF120" s="113">
        <v>480</v>
      </c>
      <c r="GG120" s="113">
        <v>500</v>
      </c>
      <c r="GH120" s="113">
        <v>390</v>
      </c>
      <c r="GI120" s="113">
        <v>368</v>
      </c>
      <c r="GJ120" s="113">
        <v>352</v>
      </c>
      <c r="GK120" s="113">
        <v>325</v>
      </c>
      <c r="GL120" s="114">
        <v>1481</v>
      </c>
    </row>
    <row r="121" spans="1:194" s="2" customFormat="1" x14ac:dyDescent="0.3">
      <c r="A121" s="115" t="s">
        <v>276</v>
      </c>
      <c r="B121" s="267" t="s">
        <v>605</v>
      </c>
      <c r="C121" s="48" t="str">
        <f t="shared" si="35"/>
        <v xml:space="preserve">England – CCGs - Southport and Formby </v>
      </c>
      <c r="D121" s="69">
        <f t="shared" si="34"/>
        <v>44714</v>
      </c>
      <c r="E121" s="69">
        <f t="shared" si="34"/>
        <v>50051</v>
      </c>
      <c r="F121" s="70">
        <f t="shared" si="36"/>
        <v>116186</v>
      </c>
      <c r="G121" s="70">
        <f t="shared" si="37"/>
        <v>55713</v>
      </c>
      <c r="H121" s="71">
        <f t="shared" si="38"/>
        <v>60473</v>
      </c>
      <c r="I121" s="71">
        <f t="shared" si="39"/>
        <v>44714</v>
      </c>
      <c r="J121" s="71">
        <f t="shared" si="40"/>
        <v>50051</v>
      </c>
      <c r="K121" s="68">
        <f t="shared" si="41"/>
        <v>10999</v>
      </c>
      <c r="L121" s="69">
        <f t="shared" si="42"/>
        <v>10422</v>
      </c>
      <c r="M121" s="112">
        <v>444</v>
      </c>
      <c r="N121" s="112">
        <v>428</v>
      </c>
      <c r="O121" s="112">
        <v>545</v>
      </c>
      <c r="P121" s="112">
        <v>565</v>
      </c>
      <c r="Q121" s="112">
        <v>547</v>
      </c>
      <c r="R121" s="112">
        <v>596</v>
      </c>
      <c r="S121" s="112">
        <v>642</v>
      </c>
      <c r="T121" s="112">
        <v>639</v>
      </c>
      <c r="U121" s="112">
        <v>622</v>
      </c>
      <c r="V121" s="112">
        <v>677</v>
      </c>
      <c r="W121" s="112">
        <v>715</v>
      </c>
      <c r="X121" s="112">
        <v>630</v>
      </c>
      <c r="Y121" s="112">
        <v>730</v>
      </c>
      <c r="Z121" s="112">
        <v>679</v>
      </c>
      <c r="AA121" s="112">
        <v>675</v>
      </c>
      <c r="AB121" s="112">
        <v>648</v>
      </c>
      <c r="AC121" s="112">
        <v>624</v>
      </c>
      <c r="AD121" s="112">
        <v>593</v>
      </c>
      <c r="AE121" s="112">
        <v>613</v>
      </c>
      <c r="AF121" s="112">
        <v>488</v>
      </c>
      <c r="AG121" s="112">
        <v>488</v>
      </c>
      <c r="AH121" s="112">
        <v>510</v>
      </c>
      <c r="AI121" s="112">
        <v>539</v>
      </c>
      <c r="AJ121" s="112">
        <v>602</v>
      </c>
      <c r="AK121" s="112">
        <v>568</v>
      </c>
      <c r="AL121" s="112">
        <v>597</v>
      </c>
      <c r="AM121" s="112">
        <v>554</v>
      </c>
      <c r="AN121" s="112">
        <v>537</v>
      </c>
      <c r="AO121" s="112">
        <v>530</v>
      </c>
      <c r="AP121" s="112">
        <v>596</v>
      </c>
      <c r="AQ121" s="112">
        <v>621</v>
      </c>
      <c r="AR121" s="112">
        <v>604</v>
      </c>
      <c r="AS121" s="112">
        <v>584</v>
      </c>
      <c r="AT121" s="112">
        <v>590</v>
      </c>
      <c r="AU121" s="112">
        <v>573</v>
      </c>
      <c r="AV121" s="112">
        <v>584</v>
      </c>
      <c r="AW121" s="112">
        <v>528</v>
      </c>
      <c r="AX121" s="112">
        <v>587</v>
      </c>
      <c r="AY121" s="112">
        <v>570</v>
      </c>
      <c r="AZ121" s="112">
        <v>586</v>
      </c>
      <c r="BA121" s="112">
        <v>586</v>
      </c>
      <c r="BB121" s="112">
        <v>550</v>
      </c>
      <c r="BC121" s="112">
        <v>501</v>
      </c>
      <c r="BD121" s="112">
        <v>571</v>
      </c>
      <c r="BE121" s="112">
        <v>516</v>
      </c>
      <c r="BF121" s="112">
        <v>569</v>
      </c>
      <c r="BG121" s="112">
        <v>676</v>
      </c>
      <c r="BH121" s="112">
        <v>655</v>
      </c>
      <c r="BI121" s="112">
        <v>777</v>
      </c>
      <c r="BJ121" s="112">
        <v>763</v>
      </c>
      <c r="BK121" s="112">
        <v>737</v>
      </c>
      <c r="BL121" s="112">
        <v>766</v>
      </c>
      <c r="BM121" s="112">
        <v>828</v>
      </c>
      <c r="BN121" s="112">
        <v>867</v>
      </c>
      <c r="BO121" s="112">
        <v>815</v>
      </c>
      <c r="BP121" s="112">
        <v>852</v>
      </c>
      <c r="BQ121" s="112">
        <v>858</v>
      </c>
      <c r="BR121" s="112">
        <v>830</v>
      </c>
      <c r="BS121" s="112">
        <v>809</v>
      </c>
      <c r="BT121" s="112">
        <v>833</v>
      </c>
      <c r="BU121" s="112">
        <v>831</v>
      </c>
      <c r="BV121" s="112">
        <v>760</v>
      </c>
      <c r="BW121" s="112">
        <v>796</v>
      </c>
      <c r="BX121" s="112">
        <v>736</v>
      </c>
      <c r="BY121" s="112">
        <v>761</v>
      </c>
      <c r="BZ121" s="112">
        <v>717</v>
      </c>
      <c r="CA121" s="112">
        <v>768</v>
      </c>
      <c r="CB121" s="112">
        <v>684</v>
      </c>
      <c r="CC121" s="112">
        <v>708</v>
      </c>
      <c r="CD121" s="112">
        <v>713</v>
      </c>
      <c r="CE121" s="112">
        <v>758</v>
      </c>
      <c r="CF121" s="112">
        <v>729</v>
      </c>
      <c r="CG121" s="112">
        <v>764</v>
      </c>
      <c r="CH121" s="112">
        <v>925</v>
      </c>
      <c r="CI121" s="112">
        <v>658</v>
      </c>
      <c r="CJ121" s="112">
        <v>586</v>
      </c>
      <c r="CK121" s="112">
        <v>683</v>
      </c>
      <c r="CL121" s="112">
        <v>557</v>
      </c>
      <c r="CM121" s="112">
        <v>500</v>
      </c>
      <c r="CN121" s="112">
        <v>488</v>
      </c>
      <c r="CO121" s="112">
        <v>413</v>
      </c>
      <c r="CP121" s="112">
        <v>396</v>
      </c>
      <c r="CQ121" s="112">
        <v>423</v>
      </c>
      <c r="CR121" s="112">
        <v>382</v>
      </c>
      <c r="CS121" s="112">
        <v>381</v>
      </c>
      <c r="CT121" s="112">
        <v>323</v>
      </c>
      <c r="CU121" s="112">
        <v>281</v>
      </c>
      <c r="CV121" s="112">
        <v>216</v>
      </c>
      <c r="CW121" s="112">
        <v>215</v>
      </c>
      <c r="CX121" s="112">
        <v>186</v>
      </c>
      <c r="CY121" s="112">
        <v>568</v>
      </c>
      <c r="CZ121" s="113">
        <v>444</v>
      </c>
      <c r="DA121" s="113">
        <v>488</v>
      </c>
      <c r="DB121" s="113">
        <v>473</v>
      </c>
      <c r="DC121" s="113">
        <v>486</v>
      </c>
      <c r="DD121" s="113">
        <v>515</v>
      </c>
      <c r="DE121" s="113">
        <v>588</v>
      </c>
      <c r="DF121" s="113">
        <v>597</v>
      </c>
      <c r="DG121" s="113">
        <v>581</v>
      </c>
      <c r="DH121" s="113">
        <v>637</v>
      </c>
      <c r="DI121" s="113">
        <v>643</v>
      </c>
      <c r="DJ121" s="113">
        <v>646</v>
      </c>
      <c r="DK121" s="113">
        <v>640</v>
      </c>
      <c r="DL121" s="113">
        <v>640</v>
      </c>
      <c r="DM121" s="113">
        <v>637</v>
      </c>
      <c r="DN121" s="113">
        <v>595</v>
      </c>
      <c r="DO121" s="113">
        <v>578</v>
      </c>
      <c r="DP121" s="113">
        <v>611</v>
      </c>
      <c r="DQ121" s="113">
        <v>623</v>
      </c>
      <c r="DR121" s="113">
        <v>577</v>
      </c>
      <c r="DS121" s="113">
        <v>467</v>
      </c>
      <c r="DT121" s="113">
        <v>396</v>
      </c>
      <c r="DU121" s="113">
        <v>414</v>
      </c>
      <c r="DV121" s="113">
        <v>461</v>
      </c>
      <c r="DW121" s="113">
        <v>506</v>
      </c>
      <c r="DX121" s="113">
        <v>523</v>
      </c>
      <c r="DY121" s="113">
        <v>553</v>
      </c>
      <c r="DZ121" s="113">
        <v>563</v>
      </c>
      <c r="EA121" s="113">
        <v>509</v>
      </c>
      <c r="EB121" s="113">
        <v>564</v>
      </c>
      <c r="EC121" s="113">
        <v>606</v>
      </c>
      <c r="ED121" s="113">
        <v>606</v>
      </c>
      <c r="EE121" s="113">
        <v>549</v>
      </c>
      <c r="EF121" s="113">
        <v>542</v>
      </c>
      <c r="EG121" s="113">
        <v>598</v>
      </c>
      <c r="EH121" s="113">
        <v>543</v>
      </c>
      <c r="EI121" s="113">
        <v>642</v>
      </c>
      <c r="EJ121" s="113">
        <v>639</v>
      </c>
      <c r="EK121" s="113">
        <v>584</v>
      </c>
      <c r="EL121" s="113">
        <v>636</v>
      </c>
      <c r="EM121" s="113">
        <v>633</v>
      </c>
      <c r="EN121" s="113">
        <v>635</v>
      </c>
      <c r="EO121" s="113">
        <v>599</v>
      </c>
      <c r="EP121" s="113">
        <v>605</v>
      </c>
      <c r="EQ121" s="113">
        <v>557</v>
      </c>
      <c r="ER121" s="113">
        <v>664</v>
      </c>
      <c r="ES121" s="113">
        <v>655</v>
      </c>
      <c r="ET121" s="113">
        <v>776</v>
      </c>
      <c r="EU121" s="113">
        <v>723</v>
      </c>
      <c r="EV121" s="113">
        <v>781</v>
      </c>
      <c r="EW121" s="113">
        <v>792</v>
      </c>
      <c r="EX121" s="113">
        <v>818</v>
      </c>
      <c r="EY121" s="113">
        <v>801</v>
      </c>
      <c r="EZ121" s="113">
        <v>856</v>
      </c>
      <c r="FA121" s="113">
        <v>828</v>
      </c>
      <c r="FB121" s="113">
        <v>868</v>
      </c>
      <c r="FC121" s="113">
        <v>956</v>
      </c>
      <c r="FD121" s="113">
        <v>948</v>
      </c>
      <c r="FE121" s="113">
        <v>894</v>
      </c>
      <c r="FF121" s="113">
        <v>905</v>
      </c>
      <c r="FG121" s="113">
        <v>946</v>
      </c>
      <c r="FH121" s="113">
        <v>880</v>
      </c>
      <c r="FI121" s="113">
        <v>837</v>
      </c>
      <c r="FJ121" s="113">
        <v>938</v>
      </c>
      <c r="FK121" s="113">
        <v>845</v>
      </c>
      <c r="FL121" s="113">
        <v>796</v>
      </c>
      <c r="FM121" s="113">
        <v>771</v>
      </c>
      <c r="FN121" s="113">
        <v>832</v>
      </c>
      <c r="FO121" s="113">
        <v>794</v>
      </c>
      <c r="FP121" s="113">
        <v>740</v>
      </c>
      <c r="FQ121" s="113">
        <v>817</v>
      </c>
      <c r="FR121" s="113">
        <v>759</v>
      </c>
      <c r="FS121" s="113">
        <v>797</v>
      </c>
      <c r="FT121" s="113">
        <v>911</v>
      </c>
      <c r="FU121" s="113">
        <v>992</v>
      </c>
      <c r="FV121" s="113">
        <v>800</v>
      </c>
      <c r="FW121" s="113">
        <v>732</v>
      </c>
      <c r="FX121" s="113">
        <v>736</v>
      </c>
      <c r="FY121" s="113">
        <v>782</v>
      </c>
      <c r="FZ121" s="113">
        <v>670</v>
      </c>
      <c r="GA121" s="113">
        <v>575</v>
      </c>
      <c r="GB121" s="113">
        <v>630</v>
      </c>
      <c r="GC121" s="113">
        <v>614</v>
      </c>
      <c r="GD121" s="113">
        <v>612</v>
      </c>
      <c r="GE121" s="113">
        <v>563</v>
      </c>
      <c r="GF121" s="113">
        <v>493</v>
      </c>
      <c r="GG121" s="113">
        <v>515</v>
      </c>
      <c r="GH121" s="113">
        <v>455</v>
      </c>
      <c r="GI121" s="113">
        <v>428</v>
      </c>
      <c r="GJ121" s="113">
        <v>368</v>
      </c>
      <c r="GK121" s="113">
        <v>329</v>
      </c>
      <c r="GL121" s="114">
        <v>1322</v>
      </c>
    </row>
    <row r="122" spans="1:194" s="2" customFormat="1" x14ac:dyDescent="0.3">
      <c r="A122" s="115" t="s">
        <v>276</v>
      </c>
      <c r="B122" s="267" t="s">
        <v>606</v>
      </c>
      <c r="C122" s="48" t="str">
        <f t="shared" si="35"/>
        <v xml:space="preserve">England – CCGs - St Helens </v>
      </c>
      <c r="D122" s="69">
        <f t="shared" si="34"/>
        <v>70210</v>
      </c>
      <c r="E122" s="69">
        <f t="shared" si="34"/>
        <v>73992</v>
      </c>
      <c r="F122" s="70">
        <f t="shared" si="36"/>
        <v>181095</v>
      </c>
      <c r="G122" s="70">
        <f t="shared" si="37"/>
        <v>89111</v>
      </c>
      <c r="H122" s="71">
        <f t="shared" si="38"/>
        <v>91984</v>
      </c>
      <c r="I122" s="71">
        <f t="shared" si="39"/>
        <v>70210</v>
      </c>
      <c r="J122" s="71">
        <f t="shared" si="40"/>
        <v>73992</v>
      </c>
      <c r="K122" s="68">
        <f t="shared" si="41"/>
        <v>18901</v>
      </c>
      <c r="L122" s="69">
        <f t="shared" si="42"/>
        <v>17992</v>
      </c>
      <c r="M122" s="112">
        <v>912</v>
      </c>
      <c r="N122" s="112">
        <v>1016</v>
      </c>
      <c r="O122" s="112">
        <v>1012</v>
      </c>
      <c r="P122" s="112">
        <v>1122</v>
      </c>
      <c r="Q122" s="112">
        <v>1087</v>
      </c>
      <c r="R122" s="112">
        <v>1035</v>
      </c>
      <c r="S122" s="112">
        <v>1108</v>
      </c>
      <c r="T122" s="112">
        <v>1100</v>
      </c>
      <c r="U122" s="112">
        <v>1152</v>
      </c>
      <c r="V122" s="112">
        <v>1061</v>
      </c>
      <c r="W122" s="112">
        <v>1089</v>
      </c>
      <c r="X122" s="112">
        <v>1059</v>
      </c>
      <c r="Y122" s="112">
        <v>1146</v>
      </c>
      <c r="Z122" s="112">
        <v>1007</v>
      </c>
      <c r="AA122" s="112">
        <v>1076</v>
      </c>
      <c r="AB122" s="112">
        <v>960</v>
      </c>
      <c r="AC122" s="112">
        <v>1023</v>
      </c>
      <c r="AD122" s="112">
        <v>936</v>
      </c>
      <c r="AE122" s="112">
        <v>936</v>
      </c>
      <c r="AF122" s="112">
        <v>847</v>
      </c>
      <c r="AG122" s="112">
        <v>883</v>
      </c>
      <c r="AH122" s="112">
        <v>964</v>
      </c>
      <c r="AI122" s="112">
        <v>1006</v>
      </c>
      <c r="AJ122" s="112">
        <v>1066</v>
      </c>
      <c r="AK122" s="112">
        <v>984</v>
      </c>
      <c r="AL122" s="112">
        <v>1095</v>
      </c>
      <c r="AM122" s="112">
        <v>1079</v>
      </c>
      <c r="AN122" s="112">
        <v>1199</v>
      </c>
      <c r="AO122" s="112">
        <v>1186</v>
      </c>
      <c r="AP122" s="112">
        <v>1314</v>
      </c>
      <c r="AQ122" s="112">
        <v>1135</v>
      </c>
      <c r="AR122" s="112">
        <v>1084</v>
      </c>
      <c r="AS122" s="112">
        <v>1235</v>
      </c>
      <c r="AT122" s="112">
        <v>1149</v>
      </c>
      <c r="AU122" s="112">
        <v>1160</v>
      </c>
      <c r="AV122" s="112">
        <v>1136</v>
      </c>
      <c r="AW122" s="112">
        <v>1118</v>
      </c>
      <c r="AX122" s="112">
        <v>1130</v>
      </c>
      <c r="AY122" s="112">
        <v>1118</v>
      </c>
      <c r="AZ122" s="112">
        <v>1077</v>
      </c>
      <c r="BA122" s="112">
        <v>1002</v>
      </c>
      <c r="BB122" s="112">
        <v>1084</v>
      </c>
      <c r="BC122" s="112">
        <v>916</v>
      </c>
      <c r="BD122" s="112">
        <v>972</v>
      </c>
      <c r="BE122" s="112">
        <v>1002</v>
      </c>
      <c r="BF122" s="112">
        <v>1081</v>
      </c>
      <c r="BG122" s="112">
        <v>1117</v>
      </c>
      <c r="BH122" s="112">
        <v>1165</v>
      </c>
      <c r="BI122" s="112">
        <v>1194</v>
      </c>
      <c r="BJ122" s="112">
        <v>1298</v>
      </c>
      <c r="BK122" s="112">
        <v>1211</v>
      </c>
      <c r="BL122" s="112">
        <v>1232</v>
      </c>
      <c r="BM122" s="112">
        <v>1230</v>
      </c>
      <c r="BN122" s="112">
        <v>1285</v>
      </c>
      <c r="BO122" s="112">
        <v>1301</v>
      </c>
      <c r="BP122" s="112">
        <v>1401</v>
      </c>
      <c r="BQ122" s="112">
        <v>1342</v>
      </c>
      <c r="BR122" s="112">
        <v>1257</v>
      </c>
      <c r="BS122" s="112">
        <v>1269</v>
      </c>
      <c r="BT122" s="112">
        <v>1248</v>
      </c>
      <c r="BU122" s="112">
        <v>1150</v>
      </c>
      <c r="BV122" s="112">
        <v>1148</v>
      </c>
      <c r="BW122" s="112">
        <v>1098</v>
      </c>
      <c r="BX122" s="112">
        <v>1102</v>
      </c>
      <c r="BY122" s="112">
        <v>1023</v>
      </c>
      <c r="BZ122" s="112">
        <v>987</v>
      </c>
      <c r="CA122" s="112">
        <v>974</v>
      </c>
      <c r="CB122" s="112">
        <v>989</v>
      </c>
      <c r="CC122" s="112">
        <v>948</v>
      </c>
      <c r="CD122" s="112">
        <v>992</v>
      </c>
      <c r="CE122" s="112">
        <v>952</v>
      </c>
      <c r="CF122" s="112">
        <v>952</v>
      </c>
      <c r="CG122" s="112">
        <v>1041</v>
      </c>
      <c r="CH122" s="112">
        <v>1153</v>
      </c>
      <c r="CI122" s="112">
        <v>832</v>
      </c>
      <c r="CJ122" s="112">
        <v>789</v>
      </c>
      <c r="CK122" s="112">
        <v>802</v>
      </c>
      <c r="CL122" s="112">
        <v>719</v>
      </c>
      <c r="CM122" s="112">
        <v>622</v>
      </c>
      <c r="CN122" s="112">
        <v>538</v>
      </c>
      <c r="CO122" s="112">
        <v>508</v>
      </c>
      <c r="CP122" s="112">
        <v>521</v>
      </c>
      <c r="CQ122" s="112">
        <v>474</v>
      </c>
      <c r="CR122" s="112">
        <v>432</v>
      </c>
      <c r="CS122" s="112">
        <v>370</v>
      </c>
      <c r="CT122" s="112">
        <v>347</v>
      </c>
      <c r="CU122" s="112">
        <v>255</v>
      </c>
      <c r="CV122" s="112">
        <v>233</v>
      </c>
      <c r="CW122" s="112">
        <v>200</v>
      </c>
      <c r="CX122" s="112">
        <v>174</v>
      </c>
      <c r="CY122" s="112">
        <v>377</v>
      </c>
      <c r="CZ122" s="113">
        <v>871</v>
      </c>
      <c r="DA122" s="113">
        <v>908</v>
      </c>
      <c r="DB122" s="113">
        <v>992</v>
      </c>
      <c r="DC122" s="113">
        <v>977</v>
      </c>
      <c r="DD122" s="113">
        <v>982</v>
      </c>
      <c r="DE122" s="113">
        <v>1010</v>
      </c>
      <c r="DF122" s="113">
        <v>1023</v>
      </c>
      <c r="DG122" s="113">
        <v>1006</v>
      </c>
      <c r="DH122" s="113">
        <v>1150</v>
      </c>
      <c r="DI122" s="113">
        <v>1056</v>
      </c>
      <c r="DJ122" s="113">
        <v>1079</v>
      </c>
      <c r="DK122" s="113">
        <v>1079</v>
      </c>
      <c r="DL122" s="113">
        <v>1018</v>
      </c>
      <c r="DM122" s="113">
        <v>1022</v>
      </c>
      <c r="DN122" s="113">
        <v>1002</v>
      </c>
      <c r="DO122" s="113">
        <v>991</v>
      </c>
      <c r="DP122" s="113">
        <v>935</v>
      </c>
      <c r="DQ122" s="113">
        <v>891</v>
      </c>
      <c r="DR122" s="113">
        <v>851</v>
      </c>
      <c r="DS122" s="113">
        <v>767</v>
      </c>
      <c r="DT122" s="113">
        <v>737</v>
      </c>
      <c r="DU122" s="113">
        <v>866</v>
      </c>
      <c r="DV122" s="113">
        <v>853</v>
      </c>
      <c r="DW122" s="113">
        <v>1064</v>
      </c>
      <c r="DX122" s="113">
        <v>1080</v>
      </c>
      <c r="DY122" s="113">
        <v>1125</v>
      </c>
      <c r="DZ122" s="113">
        <v>1079</v>
      </c>
      <c r="EA122" s="113">
        <v>1163</v>
      </c>
      <c r="EB122" s="113">
        <v>1287</v>
      </c>
      <c r="EC122" s="113">
        <v>1196</v>
      </c>
      <c r="ED122" s="113">
        <v>1229</v>
      </c>
      <c r="EE122" s="113">
        <v>1350</v>
      </c>
      <c r="EF122" s="113">
        <v>1270</v>
      </c>
      <c r="EG122" s="113">
        <v>1259</v>
      </c>
      <c r="EH122" s="113">
        <v>1184</v>
      </c>
      <c r="EI122" s="113">
        <v>1181</v>
      </c>
      <c r="EJ122" s="113">
        <v>1073</v>
      </c>
      <c r="EK122" s="113">
        <v>1171</v>
      </c>
      <c r="EL122" s="113">
        <v>1247</v>
      </c>
      <c r="EM122" s="113">
        <v>1029</v>
      </c>
      <c r="EN122" s="113">
        <v>1064</v>
      </c>
      <c r="EO122" s="113">
        <v>1091</v>
      </c>
      <c r="EP122" s="113">
        <v>960</v>
      </c>
      <c r="EQ122" s="113">
        <v>952</v>
      </c>
      <c r="ER122" s="113">
        <v>969</v>
      </c>
      <c r="ES122" s="113">
        <v>1091</v>
      </c>
      <c r="ET122" s="113">
        <v>1121</v>
      </c>
      <c r="EU122" s="113">
        <v>1198</v>
      </c>
      <c r="EV122" s="113">
        <v>1346</v>
      </c>
      <c r="EW122" s="113">
        <v>1392</v>
      </c>
      <c r="EX122" s="113">
        <v>1306</v>
      </c>
      <c r="EY122" s="113">
        <v>1304</v>
      </c>
      <c r="EZ122" s="113">
        <v>1300</v>
      </c>
      <c r="FA122" s="113">
        <v>1275</v>
      </c>
      <c r="FB122" s="113">
        <v>1353</v>
      </c>
      <c r="FC122" s="113">
        <v>1324</v>
      </c>
      <c r="FD122" s="113">
        <v>1375</v>
      </c>
      <c r="FE122" s="113">
        <v>1268</v>
      </c>
      <c r="FF122" s="113">
        <v>1251</v>
      </c>
      <c r="FG122" s="113">
        <v>1276</v>
      </c>
      <c r="FH122" s="113">
        <v>1179</v>
      </c>
      <c r="FI122" s="113">
        <v>1156</v>
      </c>
      <c r="FJ122" s="113">
        <v>1070</v>
      </c>
      <c r="FK122" s="113">
        <v>1079</v>
      </c>
      <c r="FL122" s="113">
        <v>1092</v>
      </c>
      <c r="FM122" s="113">
        <v>1002</v>
      </c>
      <c r="FN122" s="113">
        <v>1088</v>
      </c>
      <c r="FO122" s="113">
        <v>976</v>
      </c>
      <c r="FP122" s="113">
        <v>998</v>
      </c>
      <c r="FQ122" s="113">
        <v>1068</v>
      </c>
      <c r="FR122" s="113">
        <v>1017</v>
      </c>
      <c r="FS122" s="113">
        <v>1082</v>
      </c>
      <c r="FT122" s="113">
        <v>1157</v>
      </c>
      <c r="FU122" s="113">
        <v>1276</v>
      </c>
      <c r="FV122" s="113">
        <v>977</v>
      </c>
      <c r="FW122" s="113">
        <v>849</v>
      </c>
      <c r="FX122" s="113">
        <v>889</v>
      </c>
      <c r="FY122" s="113">
        <v>807</v>
      </c>
      <c r="FZ122" s="113">
        <v>734</v>
      </c>
      <c r="GA122" s="113">
        <v>654</v>
      </c>
      <c r="GB122" s="113">
        <v>641</v>
      </c>
      <c r="GC122" s="113">
        <v>670</v>
      </c>
      <c r="GD122" s="113">
        <v>645</v>
      </c>
      <c r="GE122" s="113">
        <v>542</v>
      </c>
      <c r="GF122" s="113">
        <v>493</v>
      </c>
      <c r="GG122" s="113">
        <v>433</v>
      </c>
      <c r="GH122" s="113">
        <v>390</v>
      </c>
      <c r="GI122" s="113">
        <v>336</v>
      </c>
      <c r="GJ122" s="113">
        <v>288</v>
      </c>
      <c r="GK122" s="113">
        <v>225</v>
      </c>
      <c r="GL122" s="114">
        <v>902</v>
      </c>
    </row>
    <row r="123" spans="1:194" s="2" customFormat="1" x14ac:dyDescent="0.3">
      <c r="A123" s="115" t="s">
        <v>276</v>
      </c>
      <c r="B123" s="267" t="s">
        <v>607</v>
      </c>
      <c r="C123" s="48" t="str">
        <f t="shared" si="35"/>
        <v xml:space="preserve">England – CCGs - Stafford and Surrounds </v>
      </c>
      <c r="D123" s="69">
        <f t="shared" si="34"/>
        <v>63189</v>
      </c>
      <c r="E123" s="69">
        <f t="shared" si="34"/>
        <v>64865</v>
      </c>
      <c r="F123" s="70">
        <f t="shared" si="36"/>
        <v>157906</v>
      </c>
      <c r="G123" s="70">
        <f t="shared" si="37"/>
        <v>78481</v>
      </c>
      <c r="H123" s="71">
        <f t="shared" si="38"/>
        <v>79425</v>
      </c>
      <c r="I123" s="71">
        <f t="shared" si="39"/>
        <v>63189</v>
      </c>
      <c r="J123" s="71">
        <f t="shared" si="40"/>
        <v>64865</v>
      </c>
      <c r="K123" s="68">
        <f t="shared" si="41"/>
        <v>15292</v>
      </c>
      <c r="L123" s="69">
        <f t="shared" si="42"/>
        <v>14560</v>
      </c>
      <c r="M123" s="112">
        <v>685</v>
      </c>
      <c r="N123" s="112">
        <v>792</v>
      </c>
      <c r="O123" s="112">
        <v>692</v>
      </c>
      <c r="P123" s="112">
        <v>772</v>
      </c>
      <c r="Q123" s="112">
        <v>847</v>
      </c>
      <c r="R123" s="112">
        <v>811</v>
      </c>
      <c r="S123" s="112">
        <v>858</v>
      </c>
      <c r="T123" s="112">
        <v>935</v>
      </c>
      <c r="U123" s="112">
        <v>912</v>
      </c>
      <c r="V123" s="112">
        <v>925</v>
      </c>
      <c r="W123" s="112">
        <v>891</v>
      </c>
      <c r="X123" s="112">
        <v>896</v>
      </c>
      <c r="Y123" s="112">
        <v>903</v>
      </c>
      <c r="Z123" s="112">
        <v>922</v>
      </c>
      <c r="AA123" s="112">
        <v>889</v>
      </c>
      <c r="AB123" s="112">
        <v>868</v>
      </c>
      <c r="AC123" s="112">
        <v>851</v>
      </c>
      <c r="AD123" s="112">
        <v>843</v>
      </c>
      <c r="AE123" s="112">
        <v>728</v>
      </c>
      <c r="AF123" s="112">
        <v>672</v>
      </c>
      <c r="AG123" s="112">
        <v>601</v>
      </c>
      <c r="AH123" s="112">
        <v>726</v>
      </c>
      <c r="AI123" s="112">
        <v>849</v>
      </c>
      <c r="AJ123" s="112">
        <v>851</v>
      </c>
      <c r="AK123" s="112">
        <v>843</v>
      </c>
      <c r="AL123" s="112">
        <v>820</v>
      </c>
      <c r="AM123" s="112">
        <v>981</v>
      </c>
      <c r="AN123" s="112">
        <v>1045</v>
      </c>
      <c r="AO123" s="112">
        <v>1036</v>
      </c>
      <c r="AP123" s="112">
        <v>1070</v>
      </c>
      <c r="AQ123" s="112">
        <v>1038</v>
      </c>
      <c r="AR123" s="112">
        <v>989</v>
      </c>
      <c r="AS123" s="112">
        <v>942</v>
      </c>
      <c r="AT123" s="112">
        <v>897</v>
      </c>
      <c r="AU123" s="112">
        <v>834</v>
      </c>
      <c r="AV123" s="112">
        <v>950</v>
      </c>
      <c r="AW123" s="112">
        <v>871</v>
      </c>
      <c r="AX123" s="112">
        <v>908</v>
      </c>
      <c r="AY123" s="112">
        <v>836</v>
      </c>
      <c r="AZ123" s="112">
        <v>898</v>
      </c>
      <c r="BA123" s="112">
        <v>926</v>
      </c>
      <c r="BB123" s="112">
        <v>926</v>
      </c>
      <c r="BC123" s="112">
        <v>867</v>
      </c>
      <c r="BD123" s="112">
        <v>842</v>
      </c>
      <c r="BE123" s="112">
        <v>850</v>
      </c>
      <c r="BF123" s="112">
        <v>965</v>
      </c>
      <c r="BG123" s="112">
        <v>955</v>
      </c>
      <c r="BH123" s="112">
        <v>1086</v>
      </c>
      <c r="BI123" s="112">
        <v>1092</v>
      </c>
      <c r="BJ123" s="112">
        <v>1200</v>
      </c>
      <c r="BK123" s="112">
        <v>1195</v>
      </c>
      <c r="BL123" s="112">
        <v>1148</v>
      </c>
      <c r="BM123" s="112">
        <v>1217</v>
      </c>
      <c r="BN123" s="112">
        <v>1215</v>
      </c>
      <c r="BO123" s="112">
        <v>1218</v>
      </c>
      <c r="BP123" s="112">
        <v>1217</v>
      </c>
      <c r="BQ123" s="112">
        <v>1203</v>
      </c>
      <c r="BR123" s="112">
        <v>1144</v>
      </c>
      <c r="BS123" s="112">
        <v>1183</v>
      </c>
      <c r="BT123" s="112">
        <v>1110</v>
      </c>
      <c r="BU123" s="112">
        <v>1071</v>
      </c>
      <c r="BV123" s="112">
        <v>1029</v>
      </c>
      <c r="BW123" s="112">
        <v>1069</v>
      </c>
      <c r="BX123" s="112">
        <v>906</v>
      </c>
      <c r="BY123" s="112">
        <v>939</v>
      </c>
      <c r="BZ123" s="112">
        <v>905</v>
      </c>
      <c r="CA123" s="112">
        <v>875</v>
      </c>
      <c r="CB123" s="112">
        <v>887</v>
      </c>
      <c r="CC123" s="112">
        <v>905</v>
      </c>
      <c r="CD123" s="112">
        <v>955</v>
      </c>
      <c r="CE123" s="112">
        <v>935</v>
      </c>
      <c r="CF123" s="112">
        <v>987</v>
      </c>
      <c r="CG123" s="112">
        <v>969</v>
      </c>
      <c r="CH123" s="112">
        <v>1082</v>
      </c>
      <c r="CI123" s="112">
        <v>845</v>
      </c>
      <c r="CJ123" s="112">
        <v>802</v>
      </c>
      <c r="CK123" s="112">
        <v>844</v>
      </c>
      <c r="CL123" s="112">
        <v>770</v>
      </c>
      <c r="CM123" s="112">
        <v>667</v>
      </c>
      <c r="CN123" s="112">
        <v>581</v>
      </c>
      <c r="CO123" s="112">
        <v>555</v>
      </c>
      <c r="CP123" s="112">
        <v>558</v>
      </c>
      <c r="CQ123" s="112">
        <v>493</v>
      </c>
      <c r="CR123" s="112">
        <v>440</v>
      </c>
      <c r="CS123" s="112">
        <v>386</v>
      </c>
      <c r="CT123" s="112">
        <v>333</v>
      </c>
      <c r="CU123" s="112">
        <v>299</v>
      </c>
      <c r="CV123" s="112">
        <v>236</v>
      </c>
      <c r="CW123" s="112">
        <v>187</v>
      </c>
      <c r="CX123" s="112">
        <v>171</v>
      </c>
      <c r="CY123" s="112">
        <v>564</v>
      </c>
      <c r="CZ123" s="113">
        <v>695</v>
      </c>
      <c r="DA123" s="113">
        <v>721</v>
      </c>
      <c r="DB123" s="113">
        <v>797</v>
      </c>
      <c r="DC123" s="113">
        <v>777</v>
      </c>
      <c r="DD123" s="113">
        <v>790</v>
      </c>
      <c r="DE123" s="113">
        <v>817</v>
      </c>
      <c r="DF123" s="113">
        <v>777</v>
      </c>
      <c r="DG123" s="113">
        <v>795</v>
      </c>
      <c r="DH123" s="113">
        <v>793</v>
      </c>
      <c r="DI123" s="113">
        <v>836</v>
      </c>
      <c r="DJ123" s="113">
        <v>805</v>
      </c>
      <c r="DK123" s="113">
        <v>872</v>
      </c>
      <c r="DL123" s="113">
        <v>968</v>
      </c>
      <c r="DM123" s="113">
        <v>885</v>
      </c>
      <c r="DN123" s="113">
        <v>833</v>
      </c>
      <c r="DO123" s="113">
        <v>865</v>
      </c>
      <c r="DP123" s="113">
        <v>769</v>
      </c>
      <c r="DQ123" s="113">
        <v>765</v>
      </c>
      <c r="DR123" s="113">
        <v>736</v>
      </c>
      <c r="DS123" s="113">
        <v>598</v>
      </c>
      <c r="DT123" s="113">
        <v>600</v>
      </c>
      <c r="DU123" s="113">
        <v>612</v>
      </c>
      <c r="DV123" s="113">
        <v>733</v>
      </c>
      <c r="DW123" s="113">
        <v>756</v>
      </c>
      <c r="DX123" s="113">
        <v>786</v>
      </c>
      <c r="DY123" s="113">
        <v>873</v>
      </c>
      <c r="DZ123" s="113">
        <v>885</v>
      </c>
      <c r="EA123" s="113">
        <v>899</v>
      </c>
      <c r="EB123" s="113">
        <v>905</v>
      </c>
      <c r="EC123" s="113">
        <v>903</v>
      </c>
      <c r="ED123" s="113">
        <v>960</v>
      </c>
      <c r="EE123" s="113">
        <v>878</v>
      </c>
      <c r="EF123" s="113">
        <v>951</v>
      </c>
      <c r="EG123" s="113">
        <v>957</v>
      </c>
      <c r="EH123" s="113">
        <v>933</v>
      </c>
      <c r="EI123" s="113">
        <v>868</v>
      </c>
      <c r="EJ123" s="113">
        <v>855</v>
      </c>
      <c r="EK123" s="113">
        <v>883</v>
      </c>
      <c r="EL123" s="113">
        <v>917</v>
      </c>
      <c r="EM123" s="113">
        <v>980</v>
      </c>
      <c r="EN123" s="113">
        <v>935</v>
      </c>
      <c r="EO123" s="113">
        <v>930</v>
      </c>
      <c r="EP123" s="113">
        <v>861</v>
      </c>
      <c r="EQ123" s="113">
        <v>883</v>
      </c>
      <c r="ER123" s="113">
        <v>906</v>
      </c>
      <c r="ES123" s="113">
        <v>918</v>
      </c>
      <c r="ET123" s="113">
        <v>1033</v>
      </c>
      <c r="EU123" s="113">
        <v>1069</v>
      </c>
      <c r="EV123" s="113">
        <v>1120</v>
      </c>
      <c r="EW123" s="113">
        <v>1223</v>
      </c>
      <c r="EX123" s="113">
        <v>1123</v>
      </c>
      <c r="EY123" s="113">
        <v>1167</v>
      </c>
      <c r="EZ123" s="113">
        <v>1218</v>
      </c>
      <c r="FA123" s="113">
        <v>1260</v>
      </c>
      <c r="FB123" s="113">
        <v>1163</v>
      </c>
      <c r="FC123" s="113">
        <v>1245</v>
      </c>
      <c r="FD123" s="113">
        <v>1294</v>
      </c>
      <c r="FE123" s="113">
        <v>1181</v>
      </c>
      <c r="FF123" s="113">
        <v>1136</v>
      </c>
      <c r="FG123" s="113">
        <v>1131</v>
      </c>
      <c r="FH123" s="113">
        <v>1077</v>
      </c>
      <c r="FI123" s="113">
        <v>1076</v>
      </c>
      <c r="FJ123" s="113">
        <v>991</v>
      </c>
      <c r="FK123" s="113">
        <v>1009</v>
      </c>
      <c r="FL123" s="113">
        <v>934</v>
      </c>
      <c r="FM123" s="113">
        <v>953</v>
      </c>
      <c r="FN123" s="113">
        <v>923</v>
      </c>
      <c r="FO123" s="113">
        <v>995</v>
      </c>
      <c r="FP123" s="113">
        <v>940</v>
      </c>
      <c r="FQ123" s="113">
        <v>972</v>
      </c>
      <c r="FR123" s="113">
        <v>958</v>
      </c>
      <c r="FS123" s="113">
        <v>1064</v>
      </c>
      <c r="FT123" s="113">
        <v>1096</v>
      </c>
      <c r="FU123" s="113">
        <v>1149</v>
      </c>
      <c r="FV123" s="113">
        <v>866</v>
      </c>
      <c r="FW123" s="113">
        <v>909</v>
      </c>
      <c r="FX123" s="113">
        <v>948</v>
      </c>
      <c r="FY123" s="113">
        <v>891</v>
      </c>
      <c r="FZ123" s="113">
        <v>700</v>
      </c>
      <c r="GA123" s="113">
        <v>626</v>
      </c>
      <c r="GB123" s="113">
        <v>616</v>
      </c>
      <c r="GC123" s="113">
        <v>631</v>
      </c>
      <c r="GD123" s="113">
        <v>573</v>
      </c>
      <c r="GE123" s="113">
        <v>535</v>
      </c>
      <c r="GF123" s="113">
        <v>490</v>
      </c>
      <c r="GG123" s="113">
        <v>413</v>
      </c>
      <c r="GH123" s="113">
        <v>357</v>
      </c>
      <c r="GI123" s="113">
        <v>323</v>
      </c>
      <c r="GJ123" s="113">
        <v>293</v>
      </c>
      <c r="GK123" s="113">
        <v>249</v>
      </c>
      <c r="GL123" s="114">
        <v>1044</v>
      </c>
    </row>
    <row r="124" spans="1:194" s="2" customFormat="1" x14ac:dyDescent="0.3">
      <c r="A124" s="115" t="s">
        <v>276</v>
      </c>
      <c r="B124" s="267" t="s">
        <v>608</v>
      </c>
      <c r="C124" s="48" t="str">
        <f t="shared" si="35"/>
        <v xml:space="preserve">England – CCGs - Stockport </v>
      </c>
      <c r="D124" s="69">
        <f t="shared" si="34"/>
        <v>111346</v>
      </c>
      <c r="E124" s="69">
        <f t="shared" si="34"/>
        <v>118948</v>
      </c>
      <c r="F124" s="70">
        <f t="shared" si="36"/>
        <v>294197</v>
      </c>
      <c r="G124" s="70">
        <f t="shared" si="37"/>
        <v>144354</v>
      </c>
      <c r="H124" s="71">
        <f t="shared" si="38"/>
        <v>149843</v>
      </c>
      <c r="I124" s="71">
        <f t="shared" si="39"/>
        <v>111346</v>
      </c>
      <c r="J124" s="71">
        <f t="shared" si="40"/>
        <v>118948</v>
      </c>
      <c r="K124" s="68">
        <f t="shared" si="41"/>
        <v>33008</v>
      </c>
      <c r="L124" s="69">
        <f t="shared" si="42"/>
        <v>30895</v>
      </c>
      <c r="M124" s="112">
        <v>1654</v>
      </c>
      <c r="N124" s="112">
        <v>1618</v>
      </c>
      <c r="O124" s="112">
        <v>1813</v>
      </c>
      <c r="P124" s="112">
        <v>1777</v>
      </c>
      <c r="Q124" s="112">
        <v>1845</v>
      </c>
      <c r="R124" s="112">
        <v>1860</v>
      </c>
      <c r="S124" s="112">
        <v>1950</v>
      </c>
      <c r="T124" s="112">
        <v>1959</v>
      </c>
      <c r="U124" s="112">
        <v>1888</v>
      </c>
      <c r="V124" s="112">
        <v>1969</v>
      </c>
      <c r="W124" s="112">
        <v>1859</v>
      </c>
      <c r="X124" s="112">
        <v>1921</v>
      </c>
      <c r="Y124" s="112">
        <v>1872</v>
      </c>
      <c r="Z124" s="112">
        <v>1961</v>
      </c>
      <c r="AA124" s="112">
        <v>1877</v>
      </c>
      <c r="AB124" s="112">
        <v>1813</v>
      </c>
      <c r="AC124" s="112">
        <v>1725</v>
      </c>
      <c r="AD124" s="112">
        <v>1647</v>
      </c>
      <c r="AE124" s="112">
        <v>1616</v>
      </c>
      <c r="AF124" s="112">
        <v>1241</v>
      </c>
      <c r="AG124" s="112">
        <v>1229</v>
      </c>
      <c r="AH124" s="112">
        <v>1202</v>
      </c>
      <c r="AI124" s="112">
        <v>1379</v>
      </c>
      <c r="AJ124" s="112">
        <v>1586</v>
      </c>
      <c r="AK124" s="112">
        <v>1554</v>
      </c>
      <c r="AL124" s="112">
        <v>1554</v>
      </c>
      <c r="AM124" s="112">
        <v>1684</v>
      </c>
      <c r="AN124" s="112">
        <v>1552</v>
      </c>
      <c r="AO124" s="112">
        <v>1851</v>
      </c>
      <c r="AP124" s="112">
        <v>1815</v>
      </c>
      <c r="AQ124" s="112">
        <v>1717</v>
      </c>
      <c r="AR124" s="112">
        <v>1656</v>
      </c>
      <c r="AS124" s="112">
        <v>1933</v>
      </c>
      <c r="AT124" s="112">
        <v>1747</v>
      </c>
      <c r="AU124" s="112">
        <v>1817</v>
      </c>
      <c r="AV124" s="112">
        <v>1897</v>
      </c>
      <c r="AW124" s="112">
        <v>1795</v>
      </c>
      <c r="AX124" s="112">
        <v>1833</v>
      </c>
      <c r="AY124" s="112">
        <v>1804</v>
      </c>
      <c r="AZ124" s="112">
        <v>1931</v>
      </c>
      <c r="BA124" s="112">
        <v>1980</v>
      </c>
      <c r="BB124" s="112">
        <v>1934</v>
      </c>
      <c r="BC124" s="112">
        <v>1862</v>
      </c>
      <c r="BD124" s="112">
        <v>1802</v>
      </c>
      <c r="BE124" s="112">
        <v>1745</v>
      </c>
      <c r="BF124" s="112">
        <v>1892</v>
      </c>
      <c r="BG124" s="112">
        <v>1799</v>
      </c>
      <c r="BH124" s="112">
        <v>1803</v>
      </c>
      <c r="BI124" s="112">
        <v>2092</v>
      </c>
      <c r="BJ124" s="112">
        <v>2112</v>
      </c>
      <c r="BK124" s="112">
        <v>1961</v>
      </c>
      <c r="BL124" s="112">
        <v>2127</v>
      </c>
      <c r="BM124" s="112">
        <v>1957</v>
      </c>
      <c r="BN124" s="112">
        <v>2050</v>
      </c>
      <c r="BO124" s="112">
        <v>1982</v>
      </c>
      <c r="BP124" s="112">
        <v>2216</v>
      </c>
      <c r="BQ124" s="112">
        <v>2023</v>
      </c>
      <c r="BR124" s="112">
        <v>2007</v>
      </c>
      <c r="BS124" s="112">
        <v>1890</v>
      </c>
      <c r="BT124" s="112">
        <v>1884</v>
      </c>
      <c r="BU124" s="112">
        <v>1831</v>
      </c>
      <c r="BV124" s="112">
        <v>1827</v>
      </c>
      <c r="BW124" s="112">
        <v>1760</v>
      </c>
      <c r="BX124" s="112">
        <v>1703</v>
      </c>
      <c r="BY124" s="112">
        <v>1673</v>
      </c>
      <c r="BZ124" s="112">
        <v>1567</v>
      </c>
      <c r="CA124" s="112">
        <v>1550</v>
      </c>
      <c r="CB124" s="112">
        <v>1486</v>
      </c>
      <c r="CC124" s="112">
        <v>1410</v>
      </c>
      <c r="CD124" s="112">
        <v>1444</v>
      </c>
      <c r="CE124" s="112">
        <v>1413</v>
      </c>
      <c r="CF124" s="112">
        <v>1486</v>
      </c>
      <c r="CG124" s="112">
        <v>1631</v>
      </c>
      <c r="CH124" s="112">
        <v>1670</v>
      </c>
      <c r="CI124" s="112">
        <v>1224</v>
      </c>
      <c r="CJ124" s="112">
        <v>1154</v>
      </c>
      <c r="CK124" s="112">
        <v>1171</v>
      </c>
      <c r="CL124" s="112">
        <v>1105</v>
      </c>
      <c r="CM124" s="112">
        <v>928</v>
      </c>
      <c r="CN124" s="112">
        <v>835</v>
      </c>
      <c r="CO124" s="112">
        <v>873</v>
      </c>
      <c r="CP124" s="112">
        <v>774</v>
      </c>
      <c r="CQ124" s="112">
        <v>763</v>
      </c>
      <c r="CR124" s="112">
        <v>676</v>
      </c>
      <c r="CS124" s="112">
        <v>629</v>
      </c>
      <c r="CT124" s="112">
        <v>601</v>
      </c>
      <c r="CU124" s="112">
        <v>476</v>
      </c>
      <c r="CV124" s="112">
        <v>462</v>
      </c>
      <c r="CW124" s="112">
        <v>384</v>
      </c>
      <c r="CX124" s="112">
        <v>308</v>
      </c>
      <c r="CY124" s="112">
        <v>1021</v>
      </c>
      <c r="CZ124" s="113">
        <v>1537</v>
      </c>
      <c r="DA124" s="113">
        <v>1562</v>
      </c>
      <c r="DB124" s="113">
        <v>1602</v>
      </c>
      <c r="DC124" s="113">
        <v>1703</v>
      </c>
      <c r="DD124" s="113">
        <v>1855</v>
      </c>
      <c r="DE124" s="113">
        <v>1738</v>
      </c>
      <c r="DF124" s="113">
        <v>1818</v>
      </c>
      <c r="DG124" s="113">
        <v>1904</v>
      </c>
      <c r="DH124" s="113">
        <v>1904</v>
      </c>
      <c r="DI124" s="113">
        <v>1773</v>
      </c>
      <c r="DJ124" s="113">
        <v>1758</v>
      </c>
      <c r="DK124" s="113">
        <v>1800</v>
      </c>
      <c r="DL124" s="113">
        <v>1776</v>
      </c>
      <c r="DM124" s="113">
        <v>1713</v>
      </c>
      <c r="DN124" s="113">
        <v>1660</v>
      </c>
      <c r="DO124" s="113">
        <v>1647</v>
      </c>
      <c r="DP124" s="113">
        <v>1654</v>
      </c>
      <c r="DQ124" s="113">
        <v>1491</v>
      </c>
      <c r="DR124" s="113">
        <v>1391</v>
      </c>
      <c r="DS124" s="113">
        <v>1083</v>
      </c>
      <c r="DT124" s="113">
        <v>1051</v>
      </c>
      <c r="DU124" s="113">
        <v>1101</v>
      </c>
      <c r="DV124" s="113">
        <v>1286</v>
      </c>
      <c r="DW124" s="113">
        <v>1554</v>
      </c>
      <c r="DX124" s="113">
        <v>1489</v>
      </c>
      <c r="DY124" s="113">
        <v>1523</v>
      </c>
      <c r="DZ124" s="113">
        <v>1568</v>
      </c>
      <c r="EA124" s="113">
        <v>1712</v>
      </c>
      <c r="EB124" s="113">
        <v>1937</v>
      </c>
      <c r="EC124" s="113">
        <v>1885</v>
      </c>
      <c r="ED124" s="113">
        <v>1900</v>
      </c>
      <c r="EE124" s="113">
        <v>1959</v>
      </c>
      <c r="EF124" s="113">
        <v>2115</v>
      </c>
      <c r="EG124" s="113">
        <v>1987</v>
      </c>
      <c r="EH124" s="113">
        <v>1970</v>
      </c>
      <c r="EI124" s="113">
        <v>2056</v>
      </c>
      <c r="EJ124" s="113">
        <v>1968</v>
      </c>
      <c r="EK124" s="113">
        <v>2101</v>
      </c>
      <c r="EL124" s="113">
        <v>2086</v>
      </c>
      <c r="EM124" s="113">
        <v>2051</v>
      </c>
      <c r="EN124" s="113">
        <v>2030</v>
      </c>
      <c r="EO124" s="113">
        <v>1988</v>
      </c>
      <c r="EP124" s="113">
        <v>1912</v>
      </c>
      <c r="EQ124" s="113">
        <v>1812</v>
      </c>
      <c r="ER124" s="113">
        <v>1753</v>
      </c>
      <c r="ES124" s="113">
        <v>1820</v>
      </c>
      <c r="ET124" s="113">
        <v>1850</v>
      </c>
      <c r="EU124" s="113">
        <v>1946</v>
      </c>
      <c r="EV124" s="113">
        <v>2141</v>
      </c>
      <c r="EW124" s="113">
        <v>2161</v>
      </c>
      <c r="EX124" s="113">
        <v>1983</v>
      </c>
      <c r="EY124" s="113">
        <v>2134</v>
      </c>
      <c r="EZ124" s="113">
        <v>2127</v>
      </c>
      <c r="FA124" s="113">
        <v>2229</v>
      </c>
      <c r="FB124" s="113">
        <v>2134</v>
      </c>
      <c r="FC124" s="113">
        <v>2241</v>
      </c>
      <c r="FD124" s="113">
        <v>2068</v>
      </c>
      <c r="FE124" s="113">
        <v>2062</v>
      </c>
      <c r="FF124" s="113">
        <v>2149</v>
      </c>
      <c r="FG124" s="113">
        <v>1915</v>
      </c>
      <c r="FH124" s="113">
        <v>1970</v>
      </c>
      <c r="FI124" s="113">
        <v>1759</v>
      </c>
      <c r="FJ124" s="113">
        <v>1800</v>
      </c>
      <c r="FK124" s="113">
        <v>1674</v>
      </c>
      <c r="FL124" s="113">
        <v>1625</v>
      </c>
      <c r="FM124" s="113">
        <v>1575</v>
      </c>
      <c r="FN124" s="113">
        <v>1539</v>
      </c>
      <c r="FO124" s="113">
        <v>1571</v>
      </c>
      <c r="FP124" s="113">
        <v>1498</v>
      </c>
      <c r="FQ124" s="113">
        <v>1527</v>
      </c>
      <c r="FR124" s="113">
        <v>1611</v>
      </c>
      <c r="FS124" s="113">
        <v>1582</v>
      </c>
      <c r="FT124" s="113">
        <v>1629</v>
      </c>
      <c r="FU124" s="113">
        <v>1933</v>
      </c>
      <c r="FV124" s="113">
        <v>1405</v>
      </c>
      <c r="FW124" s="113">
        <v>1405</v>
      </c>
      <c r="FX124" s="113">
        <v>1279</v>
      </c>
      <c r="FY124" s="113">
        <v>1251</v>
      </c>
      <c r="FZ124" s="113">
        <v>1206</v>
      </c>
      <c r="GA124" s="113">
        <v>984</v>
      </c>
      <c r="GB124" s="113">
        <v>1045</v>
      </c>
      <c r="GC124" s="113">
        <v>1012</v>
      </c>
      <c r="GD124" s="113">
        <v>1025</v>
      </c>
      <c r="GE124" s="113">
        <v>893</v>
      </c>
      <c r="GF124" s="113">
        <v>831</v>
      </c>
      <c r="GG124" s="113">
        <v>752</v>
      </c>
      <c r="GH124" s="113">
        <v>605</v>
      </c>
      <c r="GI124" s="113">
        <v>669</v>
      </c>
      <c r="GJ124" s="113">
        <v>589</v>
      </c>
      <c r="GK124" s="113">
        <v>513</v>
      </c>
      <c r="GL124" s="114">
        <v>1963</v>
      </c>
    </row>
    <row r="125" spans="1:194" s="2" customFormat="1" x14ac:dyDescent="0.3">
      <c r="A125" s="115" t="s">
        <v>276</v>
      </c>
      <c r="B125" s="267" t="s">
        <v>609</v>
      </c>
      <c r="C125" s="48" t="str">
        <f t="shared" si="35"/>
        <v xml:space="preserve">England – CCGs - Stoke on Trent </v>
      </c>
      <c r="D125" s="69">
        <f t="shared" si="34"/>
        <v>102874</v>
      </c>
      <c r="E125" s="69">
        <f t="shared" si="34"/>
        <v>102346</v>
      </c>
      <c r="F125" s="70">
        <f t="shared" si="36"/>
        <v>264873</v>
      </c>
      <c r="G125" s="70">
        <f t="shared" si="37"/>
        <v>133290</v>
      </c>
      <c r="H125" s="71">
        <f t="shared" si="38"/>
        <v>131583</v>
      </c>
      <c r="I125" s="71">
        <f t="shared" si="39"/>
        <v>102874</v>
      </c>
      <c r="J125" s="71">
        <f t="shared" si="40"/>
        <v>102346</v>
      </c>
      <c r="K125" s="68">
        <f t="shared" si="41"/>
        <v>30416</v>
      </c>
      <c r="L125" s="69">
        <f t="shared" si="42"/>
        <v>29237</v>
      </c>
      <c r="M125" s="112">
        <v>1603</v>
      </c>
      <c r="N125" s="112">
        <v>1743</v>
      </c>
      <c r="O125" s="112">
        <v>1630</v>
      </c>
      <c r="P125" s="112">
        <v>1759</v>
      </c>
      <c r="Q125" s="112">
        <v>1822</v>
      </c>
      <c r="R125" s="112">
        <v>1755</v>
      </c>
      <c r="S125" s="112">
        <v>1847</v>
      </c>
      <c r="T125" s="112">
        <v>1852</v>
      </c>
      <c r="U125" s="112">
        <v>1848</v>
      </c>
      <c r="V125" s="112">
        <v>1798</v>
      </c>
      <c r="W125" s="112">
        <v>1678</v>
      </c>
      <c r="X125" s="112">
        <v>1554</v>
      </c>
      <c r="Y125" s="112">
        <v>1768</v>
      </c>
      <c r="Z125" s="112">
        <v>1572</v>
      </c>
      <c r="AA125" s="112">
        <v>1507</v>
      </c>
      <c r="AB125" s="112">
        <v>1681</v>
      </c>
      <c r="AC125" s="112">
        <v>1505</v>
      </c>
      <c r="AD125" s="112">
        <v>1494</v>
      </c>
      <c r="AE125" s="112">
        <v>1490</v>
      </c>
      <c r="AF125" s="112">
        <v>1749</v>
      </c>
      <c r="AG125" s="112">
        <v>2002</v>
      </c>
      <c r="AH125" s="112">
        <v>1986</v>
      </c>
      <c r="AI125" s="112">
        <v>1882</v>
      </c>
      <c r="AJ125" s="112">
        <v>1941</v>
      </c>
      <c r="AK125" s="112">
        <v>1768</v>
      </c>
      <c r="AL125" s="112">
        <v>1824</v>
      </c>
      <c r="AM125" s="112">
        <v>1841</v>
      </c>
      <c r="AN125" s="112">
        <v>1942</v>
      </c>
      <c r="AO125" s="112">
        <v>1939</v>
      </c>
      <c r="AP125" s="112">
        <v>2038</v>
      </c>
      <c r="AQ125" s="112">
        <v>1970</v>
      </c>
      <c r="AR125" s="112">
        <v>1845</v>
      </c>
      <c r="AS125" s="112">
        <v>1958</v>
      </c>
      <c r="AT125" s="112">
        <v>1898</v>
      </c>
      <c r="AU125" s="112">
        <v>1762</v>
      </c>
      <c r="AV125" s="112">
        <v>1874</v>
      </c>
      <c r="AW125" s="112">
        <v>1859</v>
      </c>
      <c r="AX125" s="112">
        <v>1770</v>
      </c>
      <c r="AY125" s="112">
        <v>1724</v>
      </c>
      <c r="AZ125" s="112">
        <v>1758</v>
      </c>
      <c r="BA125" s="112">
        <v>1626</v>
      </c>
      <c r="BB125" s="112">
        <v>1589</v>
      </c>
      <c r="BC125" s="112">
        <v>1375</v>
      </c>
      <c r="BD125" s="112">
        <v>1422</v>
      </c>
      <c r="BE125" s="112">
        <v>1481</v>
      </c>
      <c r="BF125" s="112">
        <v>1480</v>
      </c>
      <c r="BG125" s="112">
        <v>1465</v>
      </c>
      <c r="BH125" s="112">
        <v>1623</v>
      </c>
      <c r="BI125" s="112">
        <v>1705</v>
      </c>
      <c r="BJ125" s="112">
        <v>1791</v>
      </c>
      <c r="BK125" s="112">
        <v>1777</v>
      </c>
      <c r="BL125" s="112">
        <v>1842</v>
      </c>
      <c r="BM125" s="112">
        <v>1696</v>
      </c>
      <c r="BN125" s="112">
        <v>1776</v>
      </c>
      <c r="BO125" s="112">
        <v>1710</v>
      </c>
      <c r="BP125" s="112">
        <v>1766</v>
      </c>
      <c r="BQ125" s="112">
        <v>1762</v>
      </c>
      <c r="BR125" s="112">
        <v>1640</v>
      </c>
      <c r="BS125" s="112">
        <v>1817</v>
      </c>
      <c r="BT125" s="112">
        <v>1613</v>
      </c>
      <c r="BU125" s="112">
        <v>1527</v>
      </c>
      <c r="BV125" s="112">
        <v>1470</v>
      </c>
      <c r="BW125" s="112">
        <v>1501</v>
      </c>
      <c r="BX125" s="112">
        <v>1435</v>
      </c>
      <c r="BY125" s="112">
        <v>1421</v>
      </c>
      <c r="BZ125" s="112">
        <v>1320</v>
      </c>
      <c r="CA125" s="112">
        <v>1344</v>
      </c>
      <c r="CB125" s="112">
        <v>1322</v>
      </c>
      <c r="CC125" s="112">
        <v>1282</v>
      </c>
      <c r="CD125" s="112">
        <v>1107</v>
      </c>
      <c r="CE125" s="112">
        <v>1271</v>
      </c>
      <c r="CF125" s="112">
        <v>1247</v>
      </c>
      <c r="CG125" s="112">
        <v>1256</v>
      </c>
      <c r="CH125" s="112">
        <v>1381</v>
      </c>
      <c r="CI125" s="112">
        <v>1037</v>
      </c>
      <c r="CJ125" s="112">
        <v>1026</v>
      </c>
      <c r="CK125" s="112">
        <v>958</v>
      </c>
      <c r="CL125" s="112">
        <v>940</v>
      </c>
      <c r="CM125" s="112">
        <v>771</v>
      </c>
      <c r="CN125" s="112">
        <v>688</v>
      </c>
      <c r="CO125" s="112">
        <v>675</v>
      </c>
      <c r="CP125" s="112">
        <v>572</v>
      </c>
      <c r="CQ125" s="112">
        <v>590</v>
      </c>
      <c r="CR125" s="112">
        <v>488</v>
      </c>
      <c r="CS125" s="112">
        <v>486</v>
      </c>
      <c r="CT125" s="112">
        <v>351</v>
      </c>
      <c r="CU125" s="112">
        <v>332</v>
      </c>
      <c r="CV125" s="112">
        <v>282</v>
      </c>
      <c r="CW125" s="112">
        <v>248</v>
      </c>
      <c r="CX125" s="112">
        <v>192</v>
      </c>
      <c r="CY125" s="112">
        <v>578</v>
      </c>
      <c r="CZ125" s="113">
        <v>1586</v>
      </c>
      <c r="DA125" s="113">
        <v>1579</v>
      </c>
      <c r="DB125" s="113">
        <v>1636</v>
      </c>
      <c r="DC125" s="113">
        <v>1650</v>
      </c>
      <c r="DD125" s="113">
        <v>1675</v>
      </c>
      <c r="DE125" s="113">
        <v>1699</v>
      </c>
      <c r="DF125" s="113">
        <v>1886</v>
      </c>
      <c r="DG125" s="113">
        <v>1801</v>
      </c>
      <c r="DH125" s="113">
        <v>1777</v>
      </c>
      <c r="DI125" s="113">
        <v>1744</v>
      </c>
      <c r="DJ125" s="113">
        <v>1568</v>
      </c>
      <c r="DK125" s="113">
        <v>1660</v>
      </c>
      <c r="DL125" s="113">
        <v>1678</v>
      </c>
      <c r="DM125" s="113">
        <v>1532</v>
      </c>
      <c r="DN125" s="113">
        <v>1556</v>
      </c>
      <c r="DO125" s="113">
        <v>1428</v>
      </c>
      <c r="DP125" s="113">
        <v>1427</v>
      </c>
      <c r="DQ125" s="113">
        <v>1355</v>
      </c>
      <c r="DR125" s="113">
        <v>1298</v>
      </c>
      <c r="DS125" s="113">
        <v>1394</v>
      </c>
      <c r="DT125" s="113">
        <v>1657</v>
      </c>
      <c r="DU125" s="113">
        <v>1650</v>
      </c>
      <c r="DV125" s="113">
        <v>1568</v>
      </c>
      <c r="DW125" s="113">
        <v>1641</v>
      </c>
      <c r="DX125" s="113">
        <v>1699</v>
      </c>
      <c r="DY125" s="113">
        <v>1695</v>
      </c>
      <c r="DZ125" s="113">
        <v>1747</v>
      </c>
      <c r="EA125" s="113">
        <v>1912</v>
      </c>
      <c r="EB125" s="113">
        <v>1899</v>
      </c>
      <c r="EC125" s="113">
        <v>1902</v>
      </c>
      <c r="ED125" s="113">
        <v>1892</v>
      </c>
      <c r="EE125" s="113">
        <v>1882</v>
      </c>
      <c r="EF125" s="113">
        <v>1911</v>
      </c>
      <c r="EG125" s="113">
        <v>1770</v>
      </c>
      <c r="EH125" s="113">
        <v>1775</v>
      </c>
      <c r="EI125" s="113">
        <v>1850</v>
      </c>
      <c r="EJ125" s="113">
        <v>1618</v>
      </c>
      <c r="EK125" s="113">
        <v>1667</v>
      </c>
      <c r="EL125" s="113">
        <v>1732</v>
      </c>
      <c r="EM125" s="113">
        <v>1613</v>
      </c>
      <c r="EN125" s="113">
        <v>1593</v>
      </c>
      <c r="EO125" s="113">
        <v>1533</v>
      </c>
      <c r="EP125" s="113">
        <v>1330</v>
      </c>
      <c r="EQ125" s="113">
        <v>1331</v>
      </c>
      <c r="ER125" s="113">
        <v>1387</v>
      </c>
      <c r="ES125" s="113">
        <v>1467</v>
      </c>
      <c r="ET125" s="113">
        <v>1461</v>
      </c>
      <c r="EU125" s="113">
        <v>1623</v>
      </c>
      <c r="EV125" s="113">
        <v>1688</v>
      </c>
      <c r="EW125" s="113">
        <v>1756</v>
      </c>
      <c r="EX125" s="113">
        <v>1695</v>
      </c>
      <c r="EY125" s="113">
        <v>1754</v>
      </c>
      <c r="EZ125" s="113">
        <v>1654</v>
      </c>
      <c r="FA125" s="113">
        <v>1709</v>
      </c>
      <c r="FB125" s="113">
        <v>1720</v>
      </c>
      <c r="FC125" s="113">
        <v>1824</v>
      </c>
      <c r="FD125" s="113">
        <v>1629</v>
      </c>
      <c r="FE125" s="113">
        <v>1669</v>
      </c>
      <c r="FF125" s="113">
        <v>1643</v>
      </c>
      <c r="FG125" s="113">
        <v>1660</v>
      </c>
      <c r="FH125" s="113">
        <v>1535</v>
      </c>
      <c r="FI125" s="113">
        <v>1474</v>
      </c>
      <c r="FJ125" s="113">
        <v>1454</v>
      </c>
      <c r="FK125" s="113">
        <v>1513</v>
      </c>
      <c r="FL125" s="113">
        <v>1403</v>
      </c>
      <c r="FM125" s="113">
        <v>1403</v>
      </c>
      <c r="FN125" s="113">
        <v>1406</v>
      </c>
      <c r="FO125" s="113">
        <v>1285</v>
      </c>
      <c r="FP125" s="113">
        <v>1239</v>
      </c>
      <c r="FQ125" s="113">
        <v>1241</v>
      </c>
      <c r="FR125" s="113">
        <v>1294</v>
      </c>
      <c r="FS125" s="113">
        <v>1394</v>
      </c>
      <c r="FT125" s="113">
        <v>1374</v>
      </c>
      <c r="FU125" s="113">
        <v>1524</v>
      </c>
      <c r="FV125" s="113">
        <v>1080</v>
      </c>
      <c r="FW125" s="113">
        <v>1091</v>
      </c>
      <c r="FX125" s="113">
        <v>1034</v>
      </c>
      <c r="FY125" s="113">
        <v>1063</v>
      </c>
      <c r="FZ125" s="113">
        <v>873</v>
      </c>
      <c r="GA125" s="113">
        <v>807</v>
      </c>
      <c r="GB125" s="113">
        <v>828</v>
      </c>
      <c r="GC125" s="113">
        <v>732</v>
      </c>
      <c r="GD125" s="113">
        <v>759</v>
      </c>
      <c r="GE125" s="113">
        <v>699</v>
      </c>
      <c r="GF125" s="113">
        <v>622</v>
      </c>
      <c r="GG125" s="113">
        <v>552</v>
      </c>
      <c r="GH125" s="113">
        <v>466</v>
      </c>
      <c r="GI125" s="113">
        <v>428</v>
      </c>
      <c r="GJ125" s="113">
        <v>388</v>
      </c>
      <c r="GK125" s="113">
        <v>317</v>
      </c>
      <c r="GL125" s="114">
        <v>1170</v>
      </c>
    </row>
    <row r="126" spans="1:194" s="2" customFormat="1" x14ac:dyDescent="0.3">
      <c r="A126" s="115" t="s">
        <v>276</v>
      </c>
      <c r="B126" s="267" t="s">
        <v>610</v>
      </c>
      <c r="C126" s="48" t="str">
        <f t="shared" si="35"/>
        <v xml:space="preserve">England – CCGs - Sunderland </v>
      </c>
      <c r="D126" s="69">
        <f t="shared" si="34"/>
        <v>107086</v>
      </c>
      <c r="E126" s="69">
        <f t="shared" si="34"/>
        <v>115795</v>
      </c>
      <c r="F126" s="70">
        <f t="shared" si="36"/>
        <v>277846</v>
      </c>
      <c r="G126" s="70">
        <f t="shared" si="37"/>
        <v>135461</v>
      </c>
      <c r="H126" s="71">
        <f t="shared" si="38"/>
        <v>142385</v>
      </c>
      <c r="I126" s="71">
        <f t="shared" si="39"/>
        <v>107086</v>
      </c>
      <c r="J126" s="71">
        <f t="shared" si="40"/>
        <v>115795</v>
      </c>
      <c r="K126" s="68">
        <f t="shared" si="41"/>
        <v>28375</v>
      </c>
      <c r="L126" s="69">
        <f t="shared" si="42"/>
        <v>26590</v>
      </c>
      <c r="M126" s="112">
        <v>1280</v>
      </c>
      <c r="N126" s="112">
        <v>1428</v>
      </c>
      <c r="O126" s="112">
        <v>1536</v>
      </c>
      <c r="P126" s="112">
        <v>1573</v>
      </c>
      <c r="Q126" s="112">
        <v>1615</v>
      </c>
      <c r="R126" s="112">
        <v>1603</v>
      </c>
      <c r="S126" s="112">
        <v>1611</v>
      </c>
      <c r="T126" s="112">
        <v>1621</v>
      </c>
      <c r="U126" s="112">
        <v>1876</v>
      </c>
      <c r="V126" s="112">
        <v>1661</v>
      </c>
      <c r="W126" s="112">
        <v>1594</v>
      </c>
      <c r="X126" s="112">
        <v>1603</v>
      </c>
      <c r="Y126" s="112">
        <v>1624</v>
      </c>
      <c r="Z126" s="112">
        <v>1645</v>
      </c>
      <c r="AA126" s="112">
        <v>1560</v>
      </c>
      <c r="AB126" s="112">
        <v>1460</v>
      </c>
      <c r="AC126" s="112">
        <v>1575</v>
      </c>
      <c r="AD126" s="112">
        <v>1510</v>
      </c>
      <c r="AE126" s="112">
        <v>1444</v>
      </c>
      <c r="AF126" s="112">
        <v>1438</v>
      </c>
      <c r="AG126" s="112">
        <v>1549</v>
      </c>
      <c r="AH126" s="112">
        <v>1595</v>
      </c>
      <c r="AI126" s="112">
        <v>1715</v>
      </c>
      <c r="AJ126" s="112">
        <v>1652</v>
      </c>
      <c r="AK126" s="112">
        <v>1878</v>
      </c>
      <c r="AL126" s="112">
        <v>1849</v>
      </c>
      <c r="AM126" s="112">
        <v>1912</v>
      </c>
      <c r="AN126" s="112">
        <v>1906</v>
      </c>
      <c r="AO126" s="112">
        <v>2053</v>
      </c>
      <c r="AP126" s="112">
        <v>2181</v>
      </c>
      <c r="AQ126" s="112">
        <v>1983</v>
      </c>
      <c r="AR126" s="112">
        <v>2044</v>
      </c>
      <c r="AS126" s="112">
        <v>1935</v>
      </c>
      <c r="AT126" s="112">
        <v>1721</v>
      </c>
      <c r="AU126" s="112">
        <v>1809</v>
      </c>
      <c r="AV126" s="112">
        <v>1699</v>
      </c>
      <c r="AW126" s="112">
        <v>1626</v>
      </c>
      <c r="AX126" s="112">
        <v>1548</v>
      </c>
      <c r="AY126" s="112">
        <v>1567</v>
      </c>
      <c r="AZ126" s="112">
        <v>1551</v>
      </c>
      <c r="BA126" s="112">
        <v>1559</v>
      </c>
      <c r="BB126" s="112">
        <v>1568</v>
      </c>
      <c r="BC126" s="112">
        <v>1458</v>
      </c>
      <c r="BD126" s="112">
        <v>1285</v>
      </c>
      <c r="BE126" s="112">
        <v>1387</v>
      </c>
      <c r="BF126" s="112">
        <v>1435</v>
      </c>
      <c r="BG126" s="112">
        <v>1470</v>
      </c>
      <c r="BH126" s="112">
        <v>1652</v>
      </c>
      <c r="BI126" s="112">
        <v>1759</v>
      </c>
      <c r="BJ126" s="112">
        <v>1933</v>
      </c>
      <c r="BK126" s="112">
        <v>1791</v>
      </c>
      <c r="BL126" s="112">
        <v>1782</v>
      </c>
      <c r="BM126" s="112">
        <v>1860</v>
      </c>
      <c r="BN126" s="112">
        <v>1841</v>
      </c>
      <c r="BO126" s="112">
        <v>1874</v>
      </c>
      <c r="BP126" s="112">
        <v>2023</v>
      </c>
      <c r="BQ126" s="112">
        <v>1999</v>
      </c>
      <c r="BR126" s="112">
        <v>1980</v>
      </c>
      <c r="BS126" s="112">
        <v>1912</v>
      </c>
      <c r="BT126" s="112">
        <v>1932</v>
      </c>
      <c r="BU126" s="112">
        <v>1827</v>
      </c>
      <c r="BV126" s="112">
        <v>1892</v>
      </c>
      <c r="BW126" s="112">
        <v>1893</v>
      </c>
      <c r="BX126" s="112">
        <v>1896</v>
      </c>
      <c r="BY126" s="112">
        <v>1685</v>
      </c>
      <c r="BZ126" s="112">
        <v>1530</v>
      </c>
      <c r="CA126" s="112">
        <v>1572</v>
      </c>
      <c r="CB126" s="112">
        <v>1536</v>
      </c>
      <c r="CC126" s="112">
        <v>1472</v>
      </c>
      <c r="CD126" s="112">
        <v>1473</v>
      </c>
      <c r="CE126" s="112">
        <v>1424</v>
      </c>
      <c r="CF126" s="112">
        <v>1462</v>
      </c>
      <c r="CG126" s="112">
        <v>1512</v>
      </c>
      <c r="CH126" s="112">
        <v>1561</v>
      </c>
      <c r="CI126" s="112">
        <v>1151</v>
      </c>
      <c r="CJ126" s="112">
        <v>1048</v>
      </c>
      <c r="CK126" s="112">
        <v>994</v>
      </c>
      <c r="CL126" s="112">
        <v>949</v>
      </c>
      <c r="CM126" s="112">
        <v>831</v>
      </c>
      <c r="CN126" s="112">
        <v>718</v>
      </c>
      <c r="CO126" s="112">
        <v>731</v>
      </c>
      <c r="CP126" s="112">
        <v>741</v>
      </c>
      <c r="CQ126" s="112">
        <v>699</v>
      </c>
      <c r="CR126" s="112">
        <v>619</v>
      </c>
      <c r="CS126" s="112">
        <v>509</v>
      </c>
      <c r="CT126" s="112">
        <v>435</v>
      </c>
      <c r="CU126" s="112">
        <v>391</v>
      </c>
      <c r="CV126" s="112">
        <v>303</v>
      </c>
      <c r="CW126" s="112">
        <v>311</v>
      </c>
      <c r="CX126" s="112">
        <v>254</v>
      </c>
      <c r="CY126" s="112">
        <v>512</v>
      </c>
      <c r="CZ126" s="113">
        <v>1290</v>
      </c>
      <c r="DA126" s="113">
        <v>1296</v>
      </c>
      <c r="DB126" s="113">
        <v>1375</v>
      </c>
      <c r="DC126" s="113">
        <v>1498</v>
      </c>
      <c r="DD126" s="113">
        <v>1479</v>
      </c>
      <c r="DE126" s="113">
        <v>1488</v>
      </c>
      <c r="DF126" s="113">
        <v>1494</v>
      </c>
      <c r="DG126" s="113">
        <v>1490</v>
      </c>
      <c r="DH126" s="113">
        <v>1726</v>
      </c>
      <c r="DI126" s="113">
        <v>1510</v>
      </c>
      <c r="DJ126" s="113">
        <v>1545</v>
      </c>
      <c r="DK126" s="113">
        <v>1525</v>
      </c>
      <c r="DL126" s="113">
        <v>1573</v>
      </c>
      <c r="DM126" s="113">
        <v>1562</v>
      </c>
      <c r="DN126" s="113">
        <v>1507</v>
      </c>
      <c r="DO126" s="113">
        <v>1417</v>
      </c>
      <c r="DP126" s="113">
        <v>1419</v>
      </c>
      <c r="DQ126" s="113">
        <v>1396</v>
      </c>
      <c r="DR126" s="113">
        <v>1355</v>
      </c>
      <c r="DS126" s="113">
        <v>1376</v>
      </c>
      <c r="DT126" s="113">
        <v>1408</v>
      </c>
      <c r="DU126" s="113">
        <v>1457</v>
      </c>
      <c r="DV126" s="113">
        <v>1669</v>
      </c>
      <c r="DW126" s="113">
        <v>1803</v>
      </c>
      <c r="DX126" s="113">
        <v>1741</v>
      </c>
      <c r="DY126" s="113">
        <v>1755</v>
      </c>
      <c r="DZ126" s="113">
        <v>1906</v>
      </c>
      <c r="EA126" s="113">
        <v>1982</v>
      </c>
      <c r="EB126" s="113">
        <v>2177</v>
      </c>
      <c r="EC126" s="113">
        <v>2122</v>
      </c>
      <c r="ED126" s="113">
        <v>1946</v>
      </c>
      <c r="EE126" s="113">
        <v>1889</v>
      </c>
      <c r="EF126" s="113">
        <v>1883</v>
      </c>
      <c r="EG126" s="113">
        <v>1894</v>
      </c>
      <c r="EH126" s="113">
        <v>1803</v>
      </c>
      <c r="EI126" s="113">
        <v>1770</v>
      </c>
      <c r="EJ126" s="113">
        <v>1659</v>
      </c>
      <c r="EK126" s="113">
        <v>1708</v>
      </c>
      <c r="EL126" s="113">
        <v>1642</v>
      </c>
      <c r="EM126" s="113">
        <v>1721</v>
      </c>
      <c r="EN126" s="113">
        <v>1707</v>
      </c>
      <c r="EO126" s="113">
        <v>1655</v>
      </c>
      <c r="EP126" s="113">
        <v>1522</v>
      </c>
      <c r="EQ126" s="113">
        <v>1448</v>
      </c>
      <c r="ER126" s="113">
        <v>1587</v>
      </c>
      <c r="ES126" s="113">
        <v>1579</v>
      </c>
      <c r="ET126" s="113">
        <v>1576</v>
      </c>
      <c r="EU126" s="113">
        <v>1777</v>
      </c>
      <c r="EV126" s="113">
        <v>1952</v>
      </c>
      <c r="EW126" s="113">
        <v>2063</v>
      </c>
      <c r="EX126" s="113">
        <v>1989</v>
      </c>
      <c r="EY126" s="113">
        <v>1945</v>
      </c>
      <c r="EZ126" s="113">
        <v>2026</v>
      </c>
      <c r="FA126" s="113">
        <v>2091</v>
      </c>
      <c r="FB126" s="113">
        <v>2010</v>
      </c>
      <c r="FC126" s="113">
        <v>2070</v>
      </c>
      <c r="FD126" s="113">
        <v>2125</v>
      </c>
      <c r="FE126" s="113">
        <v>2080</v>
      </c>
      <c r="FF126" s="113">
        <v>2096</v>
      </c>
      <c r="FG126" s="113">
        <v>1956</v>
      </c>
      <c r="FH126" s="113">
        <v>1921</v>
      </c>
      <c r="FI126" s="113">
        <v>1935</v>
      </c>
      <c r="FJ126" s="113">
        <v>1928</v>
      </c>
      <c r="FK126" s="113">
        <v>1856</v>
      </c>
      <c r="FL126" s="113">
        <v>1764</v>
      </c>
      <c r="FM126" s="113">
        <v>1688</v>
      </c>
      <c r="FN126" s="113">
        <v>1681</v>
      </c>
      <c r="FO126" s="113">
        <v>1659</v>
      </c>
      <c r="FP126" s="113">
        <v>1666</v>
      </c>
      <c r="FQ126" s="113">
        <v>1620</v>
      </c>
      <c r="FR126" s="113">
        <v>1568</v>
      </c>
      <c r="FS126" s="113">
        <v>1651</v>
      </c>
      <c r="FT126" s="113">
        <v>1662</v>
      </c>
      <c r="FU126" s="113">
        <v>1855</v>
      </c>
      <c r="FV126" s="113">
        <v>1333</v>
      </c>
      <c r="FW126" s="113">
        <v>1295</v>
      </c>
      <c r="FX126" s="113">
        <v>1179</v>
      </c>
      <c r="FY126" s="113">
        <v>1076</v>
      </c>
      <c r="FZ126" s="113">
        <v>1025</v>
      </c>
      <c r="GA126" s="113">
        <v>959</v>
      </c>
      <c r="GB126" s="113">
        <v>1008</v>
      </c>
      <c r="GC126" s="113">
        <v>931</v>
      </c>
      <c r="GD126" s="113">
        <v>951</v>
      </c>
      <c r="GE126" s="113">
        <v>810</v>
      </c>
      <c r="GF126" s="113">
        <v>782</v>
      </c>
      <c r="GG126" s="113">
        <v>665</v>
      </c>
      <c r="GH126" s="113">
        <v>636</v>
      </c>
      <c r="GI126" s="113">
        <v>553</v>
      </c>
      <c r="GJ126" s="113">
        <v>481</v>
      </c>
      <c r="GK126" s="113">
        <v>465</v>
      </c>
      <c r="GL126" s="114">
        <v>1272</v>
      </c>
    </row>
    <row r="127" spans="1:194" s="2" customFormat="1" x14ac:dyDescent="0.3">
      <c r="A127" s="115" t="s">
        <v>276</v>
      </c>
      <c r="B127" s="267" t="s">
        <v>611</v>
      </c>
      <c r="C127" s="48" t="str">
        <f t="shared" si="35"/>
        <v xml:space="preserve">England – CCGs - Surrey Heartlands </v>
      </c>
      <c r="D127" s="69">
        <f t="shared" si="34"/>
        <v>396737</v>
      </c>
      <c r="E127" s="69">
        <f t="shared" si="34"/>
        <v>421113</v>
      </c>
      <c r="F127" s="70">
        <f t="shared" si="36"/>
        <v>1052425</v>
      </c>
      <c r="G127" s="70">
        <f t="shared" si="37"/>
        <v>516937</v>
      </c>
      <c r="H127" s="71">
        <f t="shared" si="38"/>
        <v>535488</v>
      </c>
      <c r="I127" s="71">
        <f t="shared" si="39"/>
        <v>396737</v>
      </c>
      <c r="J127" s="71">
        <f t="shared" si="40"/>
        <v>421113</v>
      </c>
      <c r="K127" s="68">
        <f t="shared" si="41"/>
        <v>120200</v>
      </c>
      <c r="L127" s="69">
        <f t="shared" si="42"/>
        <v>114375</v>
      </c>
      <c r="M127" s="112">
        <v>5543</v>
      </c>
      <c r="N127" s="112">
        <v>5922</v>
      </c>
      <c r="O127" s="112">
        <v>6341</v>
      </c>
      <c r="P127" s="112">
        <v>6422</v>
      </c>
      <c r="Q127" s="112">
        <v>6790</v>
      </c>
      <c r="R127" s="112">
        <v>6645</v>
      </c>
      <c r="S127" s="112">
        <v>6810</v>
      </c>
      <c r="T127" s="112">
        <v>6968</v>
      </c>
      <c r="U127" s="112">
        <v>7220</v>
      </c>
      <c r="V127" s="112">
        <v>7331</v>
      </c>
      <c r="W127" s="112">
        <v>7163</v>
      </c>
      <c r="X127" s="112">
        <v>7036</v>
      </c>
      <c r="Y127" s="112">
        <v>7309</v>
      </c>
      <c r="Z127" s="112">
        <v>6939</v>
      </c>
      <c r="AA127" s="112">
        <v>6705</v>
      </c>
      <c r="AB127" s="112">
        <v>6507</v>
      </c>
      <c r="AC127" s="112">
        <v>6318</v>
      </c>
      <c r="AD127" s="112">
        <v>6231</v>
      </c>
      <c r="AE127" s="112">
        <v>6030</v>
      </c>
      <c r="AF127" s="112">
        <v>5412</v>
      </c>
      <c r="AG127" s="112">
        <v>5061</v>
      </c>
      <c r="AH127" s="112">
        <v>5347</v>
      </c>
      <c r="AI127" s="112">
        <v>5606</v>
      </c>
      <c r="AJ127" s="112">
        <v>6087</v>
      </c>
      <c r="AK127" s="112">
        <v>5976</v>
      </c>
      <c r="AL127" s="112">
        <v>5994</v>
      </c>
      <c r="AM127" s="112">
        <v>5679</v>
      </c>
      <c r="AN127" s="112">
        <v>5819</v>
      </c>
      <c r="AO127" s="112">
        <v>5600</v>
      </c>
      <c r="AP127" s="112">
        <v>5680</v>
      </c>
      <c r="AQ127" s="112">
        <v>5810</v>
      </c>
      <c r="AR127" s="112">
        <v>5769</v>
      </c>
      <c r="AS127" s="112">
        <v>5850</v>
      </c>
      <c r="AT127" s="112">
        <v>5496</v>
      </c>
      <c r="AU127" s="112">
        <v>5619</v>
      </c>
      <c r="AV127" s="112">
        <v>5870</v>
      </c>
      <c r="AW127" s="112">
        <v>5854</v>
      </c>
      <c r="AX127" s="112">
        <v>6010</v>
      </c>
      <c r="AY127" s="112">
        <v>6575</v>
      </c>
      <c r="AZ127" s="112">
        <v>6732</v>
      </c>
      <c r="BA127" s="112">
        <v>7070</v>
      </c>
      <c r="BB127" s="112">
        <v>7242</v>
      </c>
      <c r="BC127" s="112">
        <v>7184</v>
      </c>
      <c r="BD127" s="112">
        <v>7185</v>
      </c>
      <c r="BE127" s="112">
        <v>7199</v>
      </c>
      <c r="BF127" s="112">
        <v>7456</v>
      </c>
      <c r="BG127" s="112">
        <v>7373</v>
      </c>
      <c r="BH127" s="112">
        <v>7473</v>
      </c>
      <c r="BI127" s="112">
        <v>7693</v>
      </c>
      <c r="BJ127" s="112">
        <v>7571</v>
      </c>
      <c r="BK127" s="112">
        <v>7380</v>
      </c>
      <c r="BL127" s="112">
        <v>7440</v>
      </c>
      <c r="BM127" s="112">
        <v>7487</v>
      </c>
      <c r="BN127" s="112">
        <v>7799</v>
      </c>
      <c r="BO127" s="112">
        <v>7732</v>
      </c>
      <c r="BP127" s="112">
        <v>7710</v>
      </c>
      <c r="BQ127" s="112">
        <v>7734</v>
      </c>
      <c r="BR127" s="112">
        <v>7501</v>
      </c>
      <c r="BS127" s="112">
        <v>7057</v>
      </c>
      <c r="BT127" s="112">
        <v>6892</v>
      </c>
      <c r="BU127" s="112">
        <v>6423</v>
      </c>
      <c r="BV127" s="112">
        <v>5936</v>
      </c>
      <c r="BW127" s="112">
        <v>5919</v>
      </c>
      <c r="BX127" s="112">
        <v>5574</v>
      </c>
      <c r="BY127" s="112">
        <v>5387</v>
      </c>
      <c r="BZ127" s="112">
        <v>5155</v>
      </c>
      <c r="CA127" s="112">
        <v>4878</v>
      </c>
      <c r="CB127" s="112">
        <v>4874</v>
      </c>
      <c r="CC127" s="112">
        <v>4716</v>
      </c>
      <c r="CD127" s="112">
        <v>4528</v>
      </c>
      <c r="CE127" s="112">
        <v>4641</v>
      </c>
      <c r="CF127" s="112">
        <v>4856</v>
      </c>
      <c r="CG127" s="112">
        <v>5171</v>
      </c>
      <c r="CH127" s="112">
        <v>5646</v>
      </c>
      <c r="CI127" s="112">
        <v>4414</v>
      </c>
      <c r="CJ127" s="112">
        <v>4010</v>
      </c>
      <c r="CK127" s="112">
        <v>3987</v>
      </c>
      <c r="CL127" s="112">
        <v>3756</v>
      </c>
      <c r="CM127" s="112">
        <v>3113</v>
      </c>
      <c r="CN127" s="112">
        <v>2698</v>
      </c>
      <c r="CO127" s="112">
        <v>2827</v>
      </c>
      <c r="CP127" s="112">
        <v>2747</v>
      </c>
      <c r="CQ127" s="112">
        <v>2540</v>
      </c>
      <c r="CR127" s="112">
        <v>2420</v>
      </c>
      <c r="CS127" s="112">
        <v>2300</v>
      </c>
      <c r="CT127" s="112">
        <v>1942</v>
      </c>
      <c r="CU127" s="112">
        <v>1702</v>
      </c>
      <c r="CV127" s="112">
        <v>1488</v>
      </c>
      <c r="CW127" s="112">
        <v>1439</v>
      </c>
      <c r="CX127" s="112">
        <v>1227</v>
      </c>
      <c r="CY127" s="112">
        <v>4369</v>
      </c>
      <c r="CZ127" s="113">
        <v>5338</v>
      </c>
      <c r="DA127" s="113">
        <v>5657</v>
      </c>
      <c r="DB127" s="113">
        <v>5854</v>
      </c>
      <c r="DC127" s="113">
        <v>6154</v>
      </c>
      <c r="DD127" s="113">
        <v>6402</v>
      </c>
      <c r="DE127" s="113">
        <v>6631</v>
      </c>
      <c r="DF127" s="113">
        <v>6509</v>
      </c>
      <c r="DG127" s="113">
        <v>6665</v>
      </c>
      <c r="DH127" s="113">
        <v>6958</v>
      </c>
      <c r="DI127" s="113">
        <v>6905</v>
      </c>
      <c r="DJ127" s="113">
        <v>6856</v>
      </c>
      <c r="DK127" s="113">
        <v>6547</v>
      </c>
      <c r="DL127" s="113">
        <v>6610</v>
      </c>
      <c r="DM127" s="113">
        <v>6488</v>
      </c>
      <c r="DN127" s="113">
        <v>6446</v>
      </c>
      <c r="DO127" s="113">
        <v>6135</v>
      </c>
      <c r="DP127" s="113">
        <v>6157</v>
      </c>
      <c r="DQ127" s="113">
        <v>6063</v>
      </c>
      <c r="DR127" s="113">
        <v>5749</v>
      </c>
      <c r="DS127" s="113">
        <v>4907</v>
      </c>
      <c r="DT127" s="113">
        <v>4725</v>
      </c>
      <c r="DU127" s="113">
        <v>5246</v>
      </c>
      <c r="DV127" s="113">
        <v>5392</v>
      </c>
      <c r="DW127" s="113">
        <v>5521</v>
      </c>
      <c r="DX127" s="113">
        <v>5627</v>
      </c>
      <c r="DY127" s="113">
        <v>5432</v>
      </c>
      <c r="DZ127" s="113">
        <v>5371</v>
      </c>
      <c r="EA127" s="113">
        <v>5320</v>
      </c>
      <c r="EB127" s="113">
        <v>5597</v>
      </c>
      <c r="EC127" s="113">
        <v>5756</v>
      </c>
      <c r="ED127" s="113">
        <v>5644</v>
      </c>
      <c r="EE127" s="113">
        <v>5764</v>
      </c>
      <c r="EF127" s="113">
        <v>6063</v>
      </c>
      <c r="EG127" s="113">
        <v>5945</v>
      </c>
      <c r="EH127" s="113">
        <v>6200</v>
      </c>
      <c r="EI127" s="113">
        <v>6403</v>
      </c>
      <c r="EJ127" s="113">
        <v>6690</v>
      </c>
      <c r="EK127" s="113">
        <v>7010</v>
      </c>
      <c r="EL127" s="113">
        <v>7324</v>
      </c>
      <c r="EM127" s="113">
        <v>7658</v>
      </c>
      <c r="EN127" s="113">
        <v>7825</v>
      </c>
      <c r="EO127" s="113">
        <v>7615</v>
      </c>
      <c r="EP127" s="113">
        <v>7434</v>
      </c>
      <c r="EQ127" s="113">
        <v>7358</v>
      </c>
      <c r="ER127" s="113">
        <v>7358</v>
      </c>
      <c r="ES127" s="113">
        <v>7600</v>
      </c>
      <c r="ET127" s="113">
        <v>7445</v>
      </c>
      <c r="EU127" s="113">
        <v>7703</v>
      </c>
      <c r="EV127" s="113">
        <v>7701</v>
      </c>
      <c r="EW127" s="113">
        <v>8096</v>
      </c>
      <c r="EX127" s="113">
        <v>7460</v>
      </c>
      <c r="EY127" s="113">
        <v>7651</v>
      </c>
      <c r="EZ127" s="113">
        <v>7874</v>
      </c>
      <c r="FA127" s="113">
        <v>7889</v>
      </c>
      <c r="FB127" s="113">
        <v>7881</v>
      </c>
      <c r="FC127" s="113">
        <v>7808</v>
      </c>
      <c r="FD127" s="113">
        <v>7775</v>
      </c>
      <c r="FE127" s="113">
        <v>7379</v>
      </c>
      <c r="FF127" s="113">
        <v>7101</v>
      </c>
      <c r="FG127" s="113">
        <v>6909</v>
      </c>
      <c r="FH127" s="113">
        <v>6501</v>
      </c>
      <c r="FI127" s="113">
        <v>6355</v>
      </c>
      <c r="FJ127" s="113">
        <v>6017</v>
      </c>
      <c r="FK127" s="113">
        <v>5740</v>
      </c>
      <c r="FL127" s="113">
        <v>5437</v>
      </c>
      <c r="FM127" s="113">
        <v>5321</v>
      </c>
      <c r="FN127" s="113">
        <v>5130</v>
      </c>
      <c r="FO127" s="113">
        <v>5164</v>
      </c>
      <c r="FP127" s="113">
        <v>5002</v>
      </c>
      <c r="FQ127" s="113">
        <v>5149</v>
      </c>
      <c r="FR127" s="113">
        <v>5264</v>
      </c>
      <c r="FS127" s="113">
        <v>5441</v>
      </c>
      <c r="FT127" s="113">
        <v>5717</v>
      </c>
      <c r="FU127" s="113">
        <v>6114</v>
      </c>
      <c r="FV127" s="113">
        <v>4930</v>
      </c>
      <c r="FW127" s="113">
        <v>4617</v>
      </c>
      <c r="FX127" s="113">
        <v>4713</v>
      </c>
      <c r="FY127" s="113">
        <v>4318</v>
      </c>
      <c r="FZ127" s="113">
        <v>3765</v>
      </c>
      <c r="GA127" s="113">
        <v>3356</v>
      </c>
      <c r="GB127" s="113">
        <v>3466</v>
      </c>
      <c r="GC127" s="113">
        <v>3501</v>
      </c>
      <c r="GD127" s="113">
        <v>3227</v>
      </c>
      <c r="GE127" s="113">
        <v>3091</v>
      </c>
      <c r="GF127" s="113">
        <v>2842</v>
      </c>
      <c r="GG127" s="113">
        <v>2671</v>
      </c>
      <c r="GH127" s="113">
        <v>2466</v>
      </c>
      <c r="GI127" s="113">
        <v>2316</v>
      </c>
      <c r="GJ127" s="113">
        <v>2132</v>
      </c>
      <c r="GK127" s="113">
        <v>1887</v>
      </c>
      <c r="GL127" s="114">
        <v>8257</v>
      </c>
    </row>
    <row r="128" spans="1:194" s="2" customFormat="1" x14ac:dyDescent="0.3">
      <c r="A128" s="115" t="s">
        <v>276</v>
      </c>
      <c r="B128" s="267" t="s">
        <v>612</v>
      </c>
      <c r="C128" s="48" t="str">
        <f t="shared" si="35"/>
        <v xml:space="preserve">England – CCGs - Tameside and Glossop </v>
      </c>
      <c r="D128" s="69">
        <f t="shared" si="34"/>
        <v>98898</v>
      </c>
      <c r="E128" s="69">
        <f t="shared" si="34"/>
        <v>104171</v>
      </c>
      <c r="F128" s="70">
        <f t="shared" si="36"/>
        <v>260721</v>
      </c>
      <c r="G128" s="70">
        <f t="shared" si="37"/>
        <v>128389</v>
      </c>
      <c r="H128" s="71">
        <f t="shared" si="38"/>
        <v>132332</v>
      </c>
      <c r="I128" s="71">
        <f t="shared" si="39"/>
        <v>98898</v>
      </c>
      <c r="J128" s="71">
        <f t="shared" si="40"/>
        <v>104171</v>
      </c>
      <c r="K128" s="68">
        <f t="shared" si="41"/>
        <v>29491</v>
      </c>
      <c r="L128" s="69">
        <f t="shared" si="42"/>
        <v>28161</v>
      </c>
      <c r="M128" s="112">
        <v>1536</v>
      </c>
      <c r="N128" s="112">
        <v>1638</v>
      </c>
      <c r="O128" s="112">
        <v>1625</v>
      </c>
      <c r="P128" s="112">
        <v>1738</v>
      </c>
      <c r="Q128" s="112">
        <v>1680</v>
      </c>
      <c r="R128" s="112">
        <v>1692</v>
      </c>
      <c r="S128" s="112">
        <v>1660</v>
      </c>
      <c r="T128" s="112">
        <v>1737</v>
      </c>
      <c r="U128" s="112">
        <v>1775</v>
      </c>
      <c r="V128" s="112">
        <v>1771</v>
      </c>
      <c r="W128" s="112">
        <v>1734</v>
      </c>
      <c r="X128" s="112">
        <v>1628</v>
      </c>
      <c r="Y128" s="112">
        <v>1724</v>
      </c>
      <c r="Z128" s="112">
        <v>1578</v>
      </c>
      <c r="AA128" s="112">
        <v>1585</v>
      </c>
      <c r="AB128" s="112">
        <v>1480</v>
      </c>
      <c r="AC128" s="112">
        <v>1533</v>
      </c>
      <c r="AD128" s="112">
        <v>1377</v>
      </c>
      <c r="AE128" s="112">
        <v>1401</v>
      </c>
      <c r="AF128" s="112">
        <v>1175</v>
      </c>
      <c r="AG128" s="112">
        <v>1209</v>
      </c>
      <c r="AH128" s="112">
        <v>1337</v>
      </c>
      <c r="AI128" s="112">
        <v>1379</v>
      </c>
      <c r="AJ128" s="112">
        <v>1522</v>
      </c>
      <c r="AK128" s="112">
        <v>1693</v>
      </c>
      <c r="AL128" s="112">
        <v>1514</v>
      </c>
      <c r="AM128" s="112">
        <v>1642</v>
      </c>
      <c r="AN128" s="112">
        <v>1601</v>
      </c>
      <c r="AO128" s="112">
        <v>1751</v>
      </c>
      <c r="AP128" s="112">
        <v>1767</v>
      </c>
      <c r="AQ128" s="112">
        <v>1688</v>
      </c>
      <c r="AR128" s="112">
        <v>1656</v>
      </c>
      <c r="AS128" s="112">
        <v>1706</v>
      </c>
      <c r="AT128" s="112">
        <v>1722</v>
      </c>
      <c r="AU128" s="112">
        <v>1721</v>
      </c>
      <c r="AV128" s="112">
        <v>1635</v>
      </c>
      <c r="AW128" s="112">
        <v>1633</v>
      </c>
      <c r="AX128" s="112">
        <v>1667</v>
      </c>
      <c r="AY128" s="112">
        <v>1577</v>
      </c>
      <c r="AZ128" s="112">
        <v>1593</v>
      </c>
      <c r="BA128" s="112">
        <v>1590</v>
      </c>
      <c r="BB128" s="112">
        <v>1608</v>
      </c>
      <c r="BC128" s="112">
        <v>1472</v>
      </c>
      <c r="BD128" s="112">
        <v>1485</v>
      </c>
      <c r="BE128" s="112">
        <v>1524</v>
      </c>
      <c r="BF128" s="112">
        <v>1469</v>
      </c>
      <c r="BG128" s="112">
        <v>1512</v>
      </c>
      <c r="BH128" s="112">
        <v>1613</v>
      </c>
      <c r="BI128" s="112">
        <v>1788</v>
      </c>
      <c r="BJ128" s="112">
        <v>1861</v>
      </c>
      <c r="BK128" s="112">
        <v>1854</v>
      </c>
      <c r="BL128" s="112">
        <v>1919</v>
      </c>
      <c r="BM128" s="112">
        <v>1884</v>
      </c>
      <c r="BN128" s="112">
        <v>1871</v>
      </c>
      <c r="BO128" s="112">
        <v>1952</v>
      </c>
      <c r="BP128" s="112">
        <v>1962</v>
      </c>
      <c r="BQ128" s="112">
        <v>1934</v>
      </c>
      <c r="BR128" s="112">
        <v>1839</v>
      </c>
      <c r="BS128" s="112">
        <v>1829</v>
      </c>
      <c r="BT128" s="112">
        <v>1810</v>
      </c>
      <c r="BU128" s="112">
        <v>1664</v>
      </c>
      <c r="BV128" s="112">
        <v>1621</v>
      </c>
      <c r="BW128" s="112">
        <v>1576</v>
      </c>
      <c r="BX128" s="112">
        <v>1547</v>
      </c>
      <c r="BY128" s="112">
        <v>1411</v>
      </c>
      <c r="BZ128" s="112">
        <v>1269</v>
      </c>
      <c r="CA128" s="112">
        <v>1276</v>
      </c>
      <c r="CB128" s="112">
        <v>1308</v>
      </c>
      <c r="CC128" s="112">
        <v>1300</v>
      </c>
      <c r="CD128" s="112">
        <v>1213</v>
      </c>
      <c r="CE128" s="112">
        <v>1281</v>
      </c>
      <c r="CF128" s="112">
        <v>1272</v>
      </c>
      <c r="CG128" s="112">
        <v>1435</v>
      </c>
      <c r="CH128" s="112">
        <v>1461</v>
      </c>
      <c r="CI128" s="112">
        <v>1013</v>
      </c>
      <c r="CJ128" s="112">
        <v>1022</v>
      </c>
      <c r="CK128" s="112">
        <v>970</v>
      </c>
      <c r="CL128" s="112">
        <v>927</v>
      </c>
      <c r="CM128" s="112">
        <v>770</v>
      </c>
      <c r="CN128" s="112">
        <v>625</v>
      </c>
      <c r="CO128" s="112">
        <v>661</v>
      </c>
      <c r="CP128" s="112">
        <v>579</v>
      </c>
      <c r="CQ128" s="112">
        <v>558</v>
      </c>
      <c r="CR128" s="112">
        <v>454</v>
      </c>
      <c r="CS128" s="112">
        <v>434</v>
      </c>
      <c r="CT128" s="112">
        <v>380</v>
      </c>
      <c r="CU128" s="112">
        <v>298</v>
      </c>
      <c r="CV128" s="112">
        <v>253</v>
      </c>
      <c r="CW128" s="112">
        <v>239</v>
      </c>
      <c r="CX128" s="112">
        <v>187</v>
      </c>
      <c r="CY128" s="112">
        <v>529</v>
      </c>
      <c r="CZ128" s="113">
        <v>1417</v>
      </c>
      <c r="DA128" s="113">
        <v>1499</v>
      </c>
      <c r="DB128" s="113">
        <v>1502</v>
      </c>
      <c r="DC128" s="113">
        <v>1573</v>
      </c>
      <c r="DD128" s="113">
        <v>1613</v>
      </c>
      <c r="DE128" s="113">
        <v>1603</v>
      </c>
      <c r="DF128" s="113">
        <v>1629</v>
      </c>
      <c r="DG128" s="113">
        <v>1667</v>
      </c>
      <c r="DH128" s="113">
        <v>1751</v>
      </c>
      <c r="DI128" s="113">
        <v>1733</v>
      </c>
      <c r="DJ128" s="113">
        <v>1668</v>
      </c>
      <c r="DK128" s="113">
        <v>1571</v>
      </c>
      <c r="DL128" s="113">
        <v>1636</v>
      </c>
      <c r="DM128" s="113">
        <v>1499</v>
      </c>
      <c r="DN128" s="113">
        <v>1557</v>
      </c>
      <c r="DO128" s="113">
        <v>1459</v>
      </c>
      <c r="DP128" s="113">
        <v>1422</v>
      </c>
      <c r="DQ128" s="113">
        <v>1362</v>
      </c>
      <c r="DR128" s="113">
        <v>1372</v>
      </c>
      <c r="DS128" s="113">
        <v>1093</v>
      </c>
      <c r="DT128" s="113">
        <v>1098</v>
      </c>
      <c r="DU128" s="113">
        <v>1287</v>
      </c>
      <c r="DV128" s="113">
        <v>1284</v>
      </c>
      <c r="DW128" s="113">
        <v>1455</v>
      </c>
      <c r="DX128" s="113">
        <v>1551</v>
      </c>
      <c r="DY128" s="113">
        <v>1610</v>
      </c>
      <c r="DZ128" s="113">
        <v>1628</v>
      </c>
      <c r="EA128" s="113">
        <v>1680</v>
      </c>
      <c r="EB128" s="113">
        <v>1838</v>
      </c>
      <c r="EC128" s="113">
        <v>1890</v>
      </c>
      <c r="ED128" s="113">
        <v>1847</v>
      </c>
      <c r="EE128" s="113">
        <v>1898</v>
      </c>
      <c r="EF128" s="113">
        <v>1843</v>
      </c>
      <c r="EG128" s="113">
        <v>1813</v>
      </c>
      <c r="EH128" s="113">
        <v>1893</v>
      </c>
      <c r="EI128" s="113">
        <v>1876</v>
      </c>
      <c r="EJ128" s="113">
        <v>1744</v>
      </c>
      <c r="EK128" s="113">
        <v>1719</v>
      </c>
      <c r="EL128" s="113">
        <v>1826</v>
      </c>
      <c r="EM128" s="113">
        <v>1712</v>
      </c>
      <c r="EN128" s="113">
        <v>1744</v>
      </c>
      <c r="EO128" s="113">
        <v>1622</v>
      </c>
      <c r="EP128" s="113">
        <v>1503</v>
      </c>
      <c r="EQ128" s="113">
        <v>1426</v>
      </c>
      <c r="ER128" s="113">
        <v>1413</v>
      </c>
      <c r="ES128" s="113">
        <v>1551</v>
      </c>
      <c r="ET128" s="113">
        <v>1628</v>
      </c>
      <c r="EU128" s="113">
        <v>1682</v>
      </c>
      <c r="EV128" s="113">
        <v>1875</v>
      </c>
      <c r="EW128" s="113">
        <v>1919</v>
      </c>
      <c r="EX128" s="113">
        <v>1882</v>
      </c>
      <c r="EY128" s="113">
        <v>1899</v>
      </c>
      <c r="EZ128" s="113">
        <v>1998</v>
      </c>
      <c r="FA128" s="113">
        <v>1987</v>
      </c>
      <c r="FB128" s="113">
        <v>2000</v>
      </c>
      <c r="FC128" s="113">
        <v>1978</v>
      </c>
      <c r="FD128" s="113">
        <v>1968</v>
      </c>
      <c r="FE128" s="113">
        <v>1910</v>
      </c>
      <c r="FF128" s="113">
        <v>1863</v>
      </c>
      <c r="FG128" s="113">
        <v>1876</v>
      </c>
      <c r="FH128" s="113">
        <v>1589</v>
      </c>
      <c r="FI128" s="113">
        <v>1617</v>
      </c>
      <c r="FJ128" s="113">
        <v>1528</v>
      </c>
      <c r="FK128" s="113">
        <v>1484</v>
      </c>
      <c r="FL128" s="113">
        <v>1374</v>
      </c>
      <c r="FM128" s="113">
        <v>1275</v>
      </c>
      <c r="FN128" s="113">
        <v>1330</v>
      </c>
      <c r="FO128" s="113">
        <v>1355</v>
      </c>
      <c r="FP128" s="113">
        <v>1233</v>
      </c>
      <c r="FQ128" s="113">
        <v>1387</v>
      </c>
      <c r="FR128" s="113">
        <v>1301</v>
      </c>
      <c r="FS128" s="113">
        <v>1319</v>
      </c>
      <c r="FT128" s="113">
        <v>1412</v>
      </c>
      <c r="FU128" s="113">
        <v>1610</v>
      </c>
      <c r="FV128" s="113">
        <v>1143</v>
      </c>
      <c r="FW128" s="113">
        <v>1055</v>
      </c>
      <c r="FX128" s="113">
        <v>1080</v>
      </c>
      <c r="FY128" s="113">
        <v>1011</v>
      </c>
      <c r="FZ128" s="113">
        <v>918</v>
      </c>
      <c r="GA128" s="113">
        <v>804</v>
      </c>
      <c r="GB128" s="113">
        <v>791</v>
      </c>
      <c r="GC128" s="113">
        <v>696</v>
      </c>
      <c r="GD128" s="113">
        <v>785</v>
      </c>
      <c r="GE128" s="113">
        <v>625</v>
      </c>
      <c r="GF128" s="113">
        <v>588</v>
      </c>
      <c r="GG128" s="113">
        <v>533</v>
      </c>
      <c r="GH128" s="113">
        <v>444</v>
      </c>
      <c r="GI128" s="113">
        <v>379</v>
      </c>
      <c r="GJ128" s="113">
        <v>358</v>
      </c>
      <c r="GK128" s="113">
        <v>305</v>
      </c>
      <c r="GL128" s="114">
        <v>1161</v>
      </c>
    </row>
    <row r="129" spans="1:194" s="2" customFormat="1" x14ac:dyDescent="0.3">
      <c r="A129" s="115" t="s">
        <v>276</v>
      </c>
      <c r="B129" s="267" t="s">
        <v>613</v>
      </c>
      <c r="C129" s="48" t="str">
        <f t="shared" si="35"/>
        <v xml:space="preserve">England – CCGs - Tees Valley </v>
      </c>
      <c r="D129" s="69">
        <f t="shared" si="34"/>
        <v>256901</v>
      </c>
      <c r="E129" s="69">
        <f t="shared" si="34"/>
        <v>272771</v>
      </c>
      <c r="F129" s="70">
        <f t="shared" si="36"/>
        <v>677170</v>
      </c>
      <c r="G129" s="70">
        <f t="shared" si="37"/>
        <v>332507</v>
      </c>
      <c r="H129" s="71">
        <f t="shared" si="38"/>
        <v>344663</v>
      </c>
      <c r="I129" s="71">
        <f t="shared" si="39"/>
        <v>256901</v>
      </c>
      <c r="J129" s="71">
        <f t="shared" si="40"/>
        <v>272771</v>
      </c>
      <c r="K129" s="68">
        <f t="shared" si="41"/>
        <v>75606</v>
      </c>
      <c r="L129" s="69">
        <f t="shared" si="42"/>
        <v>71892</v>
      </c>
      <c r="M129" s="112">
        <v>3608</v>
      </c>
      <c r="N129" s="112">
        <v>3827</v>
      </c>
      <c r="O129" s="112">
        <v>3876</v>
      </c>
      <c r="P129" s="112">
        <v>4058</v>
      </c>
      <c r="Q129" s="112">
        <v>4199</v>
      </c>
      <c r="R129" s="112">
        <v>4252</v>
      </c>
      <c r="S129" s="112">
        <v>4419</v>
      </c>
      <c r="T129" s="112">
        <v>4526</v>
      </c>
      <c r="U129" s="112">
        <v>4556</v>
      </c>
      <c r="V129" s="112">
        <v>4506</v>
      </c>
      <c r="W129" s="112">
        <v>4502</v>
      </c>
      <c r="X129" s="112">
        <v>4366</v>
      </c>
      <c r="Y129" s="112">
        <v>4387</v>
      </c>
      <c r="Z129" s="112">
        <v>4182</v>
      </c>
      <c r="AA129" s="112">
        <v>4267</v>
      </c>
      <c r="AB129" s="112">
        <v>4040</v>
      </c>
      <c r="AC129" s="112">
        <v>4106</v>
      </c>
      <c r="AD129" s="112">
        <v>3929</v>
      </c>
      <c r="AE129" s="112">
        <v>3817</v>
      </c>
      <c r="AF129" s="112">
        <v>3539</v>
      </c>
      <c r="AG129" s="112">
        <v>3497</v>
      </c>
      <c r="AH129" s="112">
        <v>3633</v>
      </c>
      <c r="AI129" s="112">
        <v>3872</v>
      </c>
      <c r="AJ129" s="112">
        <v>4232</v>
      </c>
      <c r="AK129" s="112">
        <v>4418</v>
      </c>
      <c r="AL129" s="112">
        <v>4476</v>
      </c>
      <c r="AM129" s="112">
        <v>4605</v>
      </c>
      <c r="AN129" s="112">
        <v>4386</v>
      </c>
      <c r="AO129" s="112">
        <v>4826</v>
      </c>
      <c r="AP129" s="112">
        <v>4601</v>
      </c>
      <c r="AQ129" s="112">
        <v>4480</v>
      </c>
      <c r="AR129" s="112">
        <v>4439</v>
      </c>
      <c r="AS129" s="112">
        <v>4410</v>
      </c>
      <c r="AT129" s="112">
        <v>4261</v>
      </c>
      <c r="AU129" s="112">
        <v>4375</v>
      </c>
      <c r="AV129" s="112">
        <v>4151</v>
      </c>
      <c r="AW129" s="112">
        <v>4095</v>
      </c>
      <c r="AX129" s="112">
        <v>3870</v>
      </c>
      <c r="AY129" s="112">
        <v>3925</v>
      </c>
      <c r="AZ129" s="112">
        <v>3914</v>
      </c>
      <c r="BA129" s="112">
        <v>3972</v>
      </c>
      <c r="BB129" s="112">
        <v>3747</v>
      </c>
      <c r="BC129" s="112">
        <v>3467</v>
      </c>
      <c r="BD129" s="112">
        <v>3399</v>
      </c>
      <c r="BE129" s="112">
        <v>3504</v>
      </c>
      <c r="BF129" s="112">
        <v>3621</v>
      </c>
      <c r="BG129" s="112">
        <v>3658</v>
      </c>
      <c r="BH129" s="112">
        <v>3946</v>
      </c>
      <c r="BI129" s="112">
        <v>4221</v>
      </c>
      <c r="BJ129" s="112">
        <v>4392</v>
      </c>
      <c r="BK129" s="112">
        <v>4360</v>
      </c>
      <c r="BL129" s="112">
        <v>4337</v>
      </c>
      <c r="BM129" s="112">
        <v>4395</v>
      </c>
      <c r="BN129" s="112">
        <v>4605</v>
      </c>
      <c r="BO129" s="112">
        <v>4761</v>
      </c>
      <c r="BP129" s="112">
        <v>4854</v>
      </c>
      <c r="BQ129" s="112">
        <v>4523</v>
      </c>
      <c r="BR129" s="112">
        <v>4768</v>
      </c>
      <c r="BS129" s="112">
        <v>4809</v>
      </c>
      <c r="BT129" s="112">
        <v>4482</v>
      </c>
      <c r="BU129" s="112">
        <v>4241</v>
      </c>
      <c r="BV129" s="112">
        <v>4321</v>
      </c>
      <c r="BW129" s="112">
        <v>4228</v>
      </c>
      <c r="BX129" s="112">
        <v>4108</v>
      </c>
      <c r="BY129" s="112">
        <v>3869</v>
      </c>
      <c r="BZ129" s="112">
        <v>3611</v>
      </c>
      <c r="CA129" s="112">
        <v>3602</v>
      </c>
      <c r="CB129" s="112">
        <v>3629</v>
      </c>
      <c r="CC129" s="112">
        <v>3419</v>
      </c>
      <c r="CD129" s="112">
        <v>3328</v>
      </c>
      <c r="CE129" s="112">
        <v>3347</v>
      </c>
      <c r="CF129" s="112">
        <v>3477</v>
      </c>
      <c r="CG129" s="112">
        <v>3558</v>
      </c>
      <c r="CH129" s="112">
        <v>3805</v>
      </c>
      <c r="CI129" s="112">
        <v>2910</v>
      </c>
      <c r="CJ129" s="112">
        <v>2784</v>
      </c>
      <c r="CK129" s="112">
        <v>2593</v>
      </c>
      <c r="CL129" s="112">
        <v>2227</v>
      </c>
      <c r="CM129" s="112">
        <v>2114</v>
      </c>
      <c r="CN129" s="112">
        <v>1922</v>
      </c>
      <c r="CO129" s="112">
        <v>1792</v>
      </c>
      <c r="CP129" s="112">
        <v>1801</v>
      </c>
      <c r="CQ129" s="112">
        <v>1667</v>
      </c>
      <c r="CR129" s="112">
        <v>1451</v>
      </c>
      <c r="CS129" s="112">
        <v>1316</v>
      </c>
      <c r="CT129" s="112">
        <v>1189</v>
      </c>
      <c r="CU129" s="112">
        <v>923</v>
      </c>
      <c r="CV129" s="112">
        <v>873</v>
      </c>
      <c r="CW129" s="112">
        <v>749</v>
      </c>
      <c r="CX129" s="112">
        <v>591</v>
      </c>
      <c r="CY129" s="112">
        <v>1813</v>
      </c>
      <c r="CZ129" s="113">
        <v>3480</v>
      </c>
      <c r="DA129" s="113">
        <v>3593</v>
      </c>
      <c r="DB129" s="113">
        <v>3780</v>
      </c>
      <c r="DC129" s="113">
        <v>4005</v>
      </c>
      <c r="DD129" s="113">
        <v>3875</v>
      </c>
      <c r="DE129" s="113">
        <v>3989</v>
      </c>
      <c r="DF129" s="113">
        <v>3979</v>
      </c>
      <c r="DG129" s="113">
        <v>4237</v>
      </c>
      <c r="DH129" s="113">
        <v>4408</v>
      </c>
      <c r="DI129" s="113">
        <v>4461</v>
      </c>
      <c r="DJ129" s="113">
        <v>4251</v>
      </c>
      <c r="DK129" s="113">
        <v>4203</v>
      </c>
      <c r="DL129" s="113">
        <v>4190</v>
      </c>
      <c r="DM129" s="113">
        <v>4153</v>
      </c>
      <c r="DN129" s="113">
        <v>4208</v>
      </c>
      <c r="DO129" s="113">
        <v>3804</v>
      </c>
      <c r="DP129" s="113">
        <v>3703</v>
      </c>
      <c r="DQ129" s="113">
        <v>3573</v>
      </c>
      <c r="DR129" s="113">
        <v>3357</v>
      </c>
      <c r="DS129" s="113">
        <v>2955</v>
      </c>
      <c r="DT129" s="113">
        <v>3042</v>
      </c>
      <c r="DU129" s="113">
        <v>3432</v>
      </c>
      <c r="DV129" s="113">
        <v>3535</v>
      </c>
      <c r="DW129" s="113">
        <v>3898</v>
      </c>
      <c r="DX129" s="113">
        <v>3846</v>
      </c>
      <c r="DY129" s="113">
        <v>3931</v>
      </c>
      <c r="DZ129" s="113">
        <v>4246</v>
      </c>
      <c r="EA129" s="113">
        <v>4341</v>
      </c>
      <c r="EB129" s="113">
        <v>4642</v>
      </c>
      <c r="EC129" s="113">
        <v>4508</v>
      </c>
      <c r="ED129" s="113">
        <v>4454</v>
      </c>
      <c r="EE129" s="113">
        <v>4390</v>
      </c>
      <c r="EF129" s="113">
        <v>4584</v>
      </c>
      <c r="EG129" s="113">
        <v>4388</v>
      </c>
      <c r="EH129" s="113">
        <v>4566</v>
      </c>
      <c r="EI129" s="113">
        <v>4599</v>
      </c>
      <c r="EJ129" s="113">
        <v>4420</v>
      </c>
      <c r="EK129" s="113">
        <v>4198</v>
      </c>
      <c r="EL129" s="113">
        <v>4318</v>
      </c>
      <c r="EM129" s="113">
        <v>4293</v>
      </c>
      <c r="EN129" s="113">
        <v>4186</v>
      </c>
      <c r="EO129" s="113">
        <v>3999</v>
      </c>
      <c r="EP129" s="113">
        <v>3680</v>
      </c>
      <c r="EQ129" s="113">
        <v>3547</v>
      </c>
      <c r="ER129" s="113">
        <v>3871</v>
      </c>
      <c r="ES129" s="113">
        <v>3814</v>
      </c>
      <c r="ET129" s="113">
        <v>4027</v>
      </c>
      <c r="EU129" s="113">
        <v>4106</v>
      </c>
      <c r="EV129" s="113">
        <v>4514</v>
      </c>
      <c r="EW129" s="113">
        <v>4735</v>
      </c>
      <c r="EX129" s="113">
        <v>4738</v>
      </c>
      <c r="EY129" s="113">
        <v>4578</v>
      </c>
      <c r="EZ129" s="113">
        <v>4724</v>
      </c>
      <c r="FA129" s="113">
        <v>4948</v>
      </c>
      <c r="FB129" s="113">
        <v>5118</v>
      </c>
      <c r="FC129" s="113">
        <v>4992</v>
      </c>
      <c r="FD129" s="113">
        <v>4955</v>
      </c>
      <c r="FE129" s="113">
        <v>5061</v>
      </c>
      <c r="FF129" s="113">
        <v>5068</v>
      </c>
      <c r="FG129" s="113">
        <v>4778</v>
      </c>
      <c r="FH129" s="113">
        <v>4560</v>
      </c>
      <c r="FI129" s="113">
        <v>4514</v>
      </c>
      <c r="FJ129" s="113">
        <v>4543</v>
      </c>
      <c r="FK129" s="113">
        <v>4248</v>
      </c>
      <c r="FL129" s="113">
        <v>4063</v>
      </c>
      <c r="FM129" s="113">
        <v>3903</v>
      </c>
      <c r="FN129" s="113">
        <v>3848</v>
      </c>
      <c r="FO129" s="113">
        <v>3831</v>
      </c>
      <c r="FP129" s="113">
        <v>3658</v>
      </c>
      <c r="FQ129" s="113">
        <v>3618</v>
      </c>
      <c r="FR129" s="113">
        <v>3711</v>
      </c>
      <c r="FS129" s="113">
        <v>3714</v>
      </c>
      <c r="FT129" s="113">
        <v>3835</v>
      </c>
      <c r="FU129" s="113">
        <v>4149</v>
      </c>
      <c r="FV129" s="113">
        <v>3222</v>
      </c>
      <c r="FW129" s="113">
        <v>2905</v>
      </c>
      <c r="FX129" s="113">
        <v>2829</v>
      </c>
      <c r="FY129" s="113">
        <v>2500</v>
      </c>
      <c r="FZ129" s="113">
        <v>2426</v>
      </c>
      <c r="GA129" s="113">
        <v>2139</v>
      </c>
      <c r="GB129" s="113">
        <v>2324</v>
      </c>
      <c r="GC129" s="113">
        <v>2257</v>
      </c>
      <c r="GD129" s="113">
        <v>2181</v>
      </c>
      <c r="GE129" s="113">
        <v>2019</v>
      </c>
      <c r="GF129" s="113">
        <v>1792</v>
      </c>
      <c r="GG129" s="113">
        <v>1701</v>
      </c>
      <c r="GH129" s="113">
        <v>1421</v>
      </c>
      <c r="GI129" s="113">
        <v>1344</v>
      </c>
      <c r="GJ129" s="113">
        <v>1182</v>
      </c>
      <c r="GK129" s="113">
        <v>1047</v>
      </c>
      <c r="GL129" s="114">
        <v>3905</v>
      </c>
    </row>
    <row r="130" spans="1:194" s="2" customFormat="1" x14ac:dyDescent="0.3">
      <c r="A130" s="115" t="s">
        <v>276</v>
      </c>
      <c r="B130" s="267" t="s">
        <v>614</v>
      </c>
      <c r="C130" s="48" t="str">
        <f t="shared" si="35"/>
        <v xml:space="preserve">England – CCGs - Thurrock </v>
      </c>
      <c r="D130" s="69">
        <f t="shared" si="34"/>
        <v>63352</v>
      </c>
      <c r="E130" s="69">
        <f t="shared" si="34"/>
        <v>66798</v>
      </c>
      <c r="F130" s="70">
        <f t="shared" si="36"/>
        <v>175531</v>
      </c>
      <c r="G130" s="70">
        <f t="shared" si="37"/>
        <v>86554</v>
      </c>
      <c r="H130" s="71">
        <f t="shared" si="38"/>
        <v>88977</v>
      </c>
      <c r="I130" s="71">
        <f t="shared" si="39"/>
        <v>63352</v>
      </c>
      <c r="J130" s="71">
        <f t="shared" si="40"/>
        <v>66798</v>
      </c>
      <c r="K130" s="68">
        <f t="shared" si="41"/>
        <v>23202</v>
      </c>
      <c r="L130" s="69">
        <f t="shared" si="42"/>
        <v>22179</v>
      </c>
      <c r="M130" s="112">
        <v>1263</v>
      </c>
      <c r="N130" s="112">
        <v>1320</v>
      </c>
      <c r="O130" s="112">
        <v>1306</v>
      </c>
      <c r="P130" s="112">
        <v>1400</v>
      </c>
      <c r="Q130" s="112">
        <v>1484</v>
      </c>
      <c r="R130" s="112">
        <v>1430</v>
      </c>
      <c r="S130" s="112">
        <v>1353</v>
      </c>
      <c r="T130" s="112">
        <v>1338</v>
      </c>
      <c r="U130" s="112">
        <v>1434</v>
      </c>
      <c r="V130" s="112">
        <v>1377</v>
      </c>
      <c r="W130" s="112">
        <v>1252</v>
      </c>
      <c r="X130" s="112">
        <v>1241</v>
      </c>
      <c r="Y130" s="112">
        <v>1330</v>
      </c>
      <c r="Z130" s="112">
        <v>1191</v>
      </c>
      <c r="AA130" s="112">
        <v>1201</v>
      </c>
      <c r="AB130" s="112">
        <v>1158</v>
      </c>
      <c r="AC130" s="112">
        <v>1081</v>
      </c>
      <c r="AD130" s="112">
        <v>1043</v>
      </c>
      <c r="AE130" s="112">
        <v>994</v>
      </c>
      <c r="AF130" s="112">
        <v>855</v>
      </c>
      <c r="AG130" s="112">
        <v>830</v>
      </c>
      <c r="AH130" s="112">
        <v>892</v>
      </c>
      <c r="AI130" s="112">
        <v>886</v>
      </c>
      <c r="AJ130" s="112">
        <v>1015</v>
      </c>
      <c r="AK130" s="112">
        <v>1012</v>
      </c>
      <c r="AL130" s="112">
        <v>944</v>
      </c>
      <c r="AM130" s="112">
        <v>992</v>
      </c>
      <c r="AN130" s="112">
        <v>1111</v>
      </c>
      <c r="AO130" s="112">
        <v>1065</v>
      </c>
      <c r="AP130" s="112">
        <v>1112</v>
      </c>
      <c r="AQ130" s="112">
        <v>1226</v>
      </c>
      <c r="AR130" s="112">
        <v>1211</v>
      </c>
      <c r="AS130" s="112">
        <v>1232</v>
      </c>
      <c r="AT130" s="112">
        <v>1241</v>
      </c>
      <c r="AU130" s="112">
        <v>1381</v>
      </c>
      <c r="AV130" s="112">
        <v>1309</v>
      </c>
      <c r="AW130" s="112">
        <v>1324</v>
      </c>
      <c r="AX130" s="112">
        <v>1198</v>
      </c>
      <c r="AY130" s="112">
        <v>1295</v>
      </c>
      <c r="AZ130" s="112">
        <v>1366</v>
      </c>
      <c r="BA130" s="112">
        <v>1208</v>
      </c>
      <c r="BB130" s="112">
        <v>1252</v>
      </c>
      <c r="BC130" s="112">
        <v>1234</v>
      </c>
      <c r="BD130" s="112">
        <v>1186</v>
      </c>
      <c r="BE130" s="112">
        <v>1245</v>
      </c>
      <c r="BF130" s="112">
        <v>1242</v>
      </c>
      <c r="BG130" s="112">
        <v>1163</v>
      </c>
      <c r="BH130" s="112">
        <v>1186</v>
      </c>
      <c r="BI130" s="112">
        <v>1196</v>
      </c>
      <c r="BJ130" s="112">
        <v>1273</v>
      </c>
      <c r="BK130" s="112">
        <v>1210</v>
      </c>
      <c r="BL130" s="112">
        <v>1248</v>
      </c>
      <c r="BM130" s="112">
        <v>1132</v>
      </c>
      <c r="BN130" s="112">
        <v>1261</v>
      </c>
      <c r="BO130" s="112">
        <v>1233</v>
      </c>
      <c r="BP130" s="112">
        <v>1228</v>
      </c>
      <c r="BQ130" s="112">
        <v>1116</v>
      </c>
      <c r="BR130" s="112">
        <v>1077</v>
      </c>
      <c r="BS130" s="112">
        <v>997</v>
      </c>
      <c r="BT130" s="112">
        <v>930</v>
      </c>
      <c r="BU130" s="112">
        <v>953</v>
      </c>
      <c r="BV130" s="112">
        <v>891</v>
      </c>
      <c r="BW130" s="112">
        <v>828</v>
      </c>
      <c r="BX130" s="112">
        <v>742</v>
      </c>
      <c r="BY130" s="112">
        <v>767</v>
      </c>
      <c r="BZ130" s="112">
        <v>761</v>
      </c>
      <c r="CA130" s="112">
        <v>722</v>
      </c>
      <c r="CB130" s="112">
        <v>714</v>
      </c>
      <c r="CC130" s="112">
        <v>630</v>
      </c>
      <c r="CD130" s="112">
        <v>642</v>
      </c>
      <c r="CE130" s="112">
        <v>668</v>
      </c>
      <c r="CF130" s="112">
        <v>698</v>
      </c>
      <c r="CG130" s="112">
        <v>650</v>
      </c>
      <c r="CH130" s="112">
        <v>754</v>
      </c>
      <c r="CI130" s="112">
        <v>542</v>
      </c>
      <c r="CJ130" s="112">
        <v>459</v>
      </c>
      <c r="CK130" s="112">
        <v>466</v>
      </c>
      <c r="CL130" s="112">
        <v>412</v>
      </c>
      <c r="CM130" s="112">
        <v>343</v>
      </c>
      <c r="CN130" s="112">
        <v>269</v>
      </c>
      <c r="CO130" s="112">
        <v>317</v>
      </c>
      <c r="CP130" s="112">
        <v>303</v>
      </c>
      <c r="CQ130" s="112">
        <v>260</v>
      </c>
      <c r="CR130" s="112">
        <v>263</v>
      </c>
      <c r="CS130" s="112">
        <v>176</v>
      </c>
      <c r="CT130" s="112">
        <v>198</v>
      </c>
      <c r="CU130" s="112">
        <v>170</v>
      </c>
      <c r="CV130" s="112">
        <v>131</v>
      </c>
      <c r="CW130" s="112">
        <v>123</v>
      </c>
      <c r="CX130" s="112">
        <v>100</v>
      </c>
      <c r="CY130" s="112">
        <v>292</v>
      </c>
      <c r="CZ130" s="113">
        <v>1190</v>
      </c>
      <c r="DA130" s="113">
        <v>1209</v>
      </c>
      <c r="DB130" s="113">
        <v>1337</v>
      </c>
      <c r="DC130" s="113">
        <v>1300</v>
      </c>
      <c r="DD130" s="113">
        <v>1295</v>
      </c>
      <c r="DE130" s="113">
        <v>1360</v>
      </c>
      <c r="DF130" s="113">
        <v>1263</v>
      </c>
      <c r="DG130" s="113">
        <v>1348</v>
      </c>
      <c r="DH130" s="113">
        <v>1306</v>
      </c>
      <c r="DI130" s="113">
        <v>1321</v>
      </c>
      <c r="DJ130" s="113">
        <v>1218</v>
      </c>
      <c r="DK130" s="113">
        <v>1251</v>
      </c>
      <c r="DL130" s="113">
        <v>1295</v>
      </c>
      <c r="DM130" s="113">
        <v>1230</v>
      </c>
      <c r="DN130" s="113">
        <v>1117</v>
      </c>
      <c r="DO130" s="113">
        <v>1113</v>
      </c>
      <c r="DP130" s="113">
        <v>1053</v>
      </c>
      <c r="DQ130" s="113">
        <v>973</v>
      </c>
      <c r="DR130" s="113">
        <v>944</v>
      </c>
      <c r="DS130" s="113">
        <v>696</v>
      </c>
      <c r="DT130" s="113">
        <v>756</v>
      </c>
      <c r="DU130" s="113">
        <v>831</v>
      </c>
      <c r="DV130" s="113">
        <v>839</v>
      </c>
      <c r="DW130" s="113">
        <v>977</v>
      </c>
      <c r="DX130" s="113">
        <v>1002</v>
      </c>
      <c r="DY130" s="113">
        <v>1030</v>
      </c>
      <c r="DZ130" s="113">
        <v>1152</v>
      </c>
      <c r="EA130" s="113">
        <v>1152</v>
      </c>
      <c r="EB130" s="113">
        <v>1161</v>
      </c>
      <c r="EC130" s="113">
        <v>1248</v>
      </c>
      <c r="ED130" s="113">
        <v>1330</v>
      </c>
      <c r="EE130" s="113">
        <v>1489</v>
      </c>
      <c r="EF130" s="113">
        <v>1368</v>
      </c>
      <c r="EG130" s="113">
        <v>1491</v>
      </c>
      <c r="EH130" s="113">
        <v>1496</v>
      </c>
      <c r="EI130" s="113">
        <v>1528</v>
      </c>
      <c r="EJ130" s="113">
        <v>1505</v>
      </c>
      <c r="EK130" s="113">
        <v>1349</v>
      </c>
      <c r="EL130" s="113">
        <v>1443</v>
      </c>
      <c r="EM130" s="113">
        <v>1442</v>
      </c>
      <c r="EN130" s="113">
        <v>1357</v>
      </c>
      <c r="EO130" s="113">
        <v>1396</v>
      </c>
      <c r="EP130" s="113">
        <v>1236</v>
      </c>
      <c r="EQ130" s="113">
        <v>1180</v>
      </c>
      <c r="ER130" s="113">
        <v>1212</v>
      </c>
      <c r="ES130" s="113">
        <v>1253</v>
      </c>
      <c r="ET130" s="113">
        <v>1158</v>
      </c>
      <c r="EU130" s="113">
        <v>1157</v>
      </c>
      <c r="EV130" s="113">
        <v>1208</v>
      </c>
      <c r="EW130" s="113">
        <v>1274</v>
      </c>
      <c r="EX130" s="113">
        <v>1142</v>
      </c>
      <c r="EY130" s="113">
        <v>1214</v>
      </c>
      <c r="EZ130" s="113">
        <v>1189</v>
      </c>
      <c r="FA130" s="113">
        <v>1217</v>
      </c>
      <c r="FB130" s="113">
        <v>1185</v>
      </c>
      <c r="FC130" s="113">
        <v>1082</v>
      </c>
      <c r="FD130" s="113">
        <v>1080</v>
      </c>
      <c r="FE130" s="113">
        <v>1058</v>
      </c>
      <c r="FF130" s="113">
        <v>979</v>
      </c>
      <c r="FG130" s="113">
        <v>962</v>
      </c>
      <c r="FH130" s="113">
        <v>845</v>
      </c>
      <c r="FI130" s="113">
        <v>859</v>
      </c>
      <c r="FJ130" s="113">
        <v>757</v>
      </c>
      <c r="FK130" s="113">
        <v>807</v>
      </c>
      <c r="FL130" s="113">
        <v>727</v>
      </c>
      <c r="FM130" s="113">
        <v>689</v>
      </c>
      <c r="FN130" s="113">
        <v>743</v>
      </c>
      <c r="FO130" s="113">
        <v>726</v>
      </c>
      <c r="FP130" s="113">
        <v>683</v>
      </c>
      <c r="FQ130" s="113">
        <v>699</v>
      </c>
      <c r="FR130" s="113">
        <v>704</v>
      </c>
      <c r="FS130" s="113">
        <v>642</v>
      </c>
      <c r="FT130" s="113">
        <v>773</v>
      </c>
      <c r="FU130" s="113">
        <v>856</v>
      </c>
      <c r="FV130" s="113">
        <v>603</v>
      </c>
      <c r="FW130" s="113">
        <v>566</v>
      </c>
      <c r="FX130" s="113">
        <v>494</v>
      </c>
      <c r="FY130" s="113">
        <v>511</v>
      </c>
      <c r="FZ130" s="113">
        <v>465</v>
      </c>
      <c r="GA130" s="113">
        <v>401</v>
      </c>
      <c r="GB130" s="113">
        <v>395</v>
      </c>
      <c r="GC130" s="113">
        <v>377</v>
      </c>
      <c r="GD130" s="113">
        <v>331</v>
      </c>
      <c r="GE130" s="113">
        <v>334</v>
      </c>
      <c r="GF130" s="113">
        <v>314</v>
      </c>
      <c r="GG130" s="113">
        <v>249</v>
      </c>
      <c r="GH130" s="113">
        <v>240</v>
      </c>
      <c r="GI130" s="113">
        <v>212</v>
      </c>
      <c r="GJ130" s="113">
        <v>211</v>
      </c>
      <c r="GK130" s="113">
        <v>176</v>
      </c>
      <c r="GL130" s="114">
        <v>641</v>
      </c>
    </row>
    <row r="131" spans="1:194" s="2" customFormat="1" x14ac:dyDescent="0.3">
      <c r="A131" s="115" t="s">
        <v>276</v>
      </c>
      <c r="B131" s="267" t="s">
        <v>615</v>
      </c>
      <c r="C131" s="48" t="str">
        <f t="shared" si="35"/>
        <v xml:space="preserve">England – CCGs - Trafford </v>
      </c>
      <c r="D131" s="69">
        <f t="shared" si="34"/>
        <v>87288</v>
      </c>
      <c r="E131" s="69">
        <f t="shared" si="34"/>
        <v>93665</v>
      </c>
      <c r="F131" s="70">
        <f t="shared" si="36"/>
        <v>237579</v>
      </c>
      <c r="G131" s="70">
        <f t="shared" si="37"/>
        <v>116212</v>
      </c>
      <c r="H131" s="71">
        <f t="shared" si="38"/>
        <v>121367</v>
      </c>
      <c r="I131" s="71">
        <f t="shared" si="39"/>
        <v>87288</v>
      </c>
      <c r="J131" s="71">
        <f t="shared" si="40"/>
        <v>93665</v>
      </c>
      <c r="K131" s="68">
        <f t="shared" si="41"/>
        <v>28924</v>
      </c>
      <c r="L131" s="69">
        <f t="shared" si="42"/>
        <v>27702</v>
      </c>
      <c r="M131" s="112">
        <v>1239</v>
      </c>
      <c r="N131" s="112">
        <v>1339</v>
      </c>
      <c r="O131" s="112">
        <v>1447</v>
      </c>
      <c r="P131" s="112">
        <v>1482</v>
      </c>
      <c r="Q131" s="112">
        <v>1598</v>
      </c>
      <c r="R131" s="112">
        <v>1562</v>
      </c>
      <c r="S131" s="112">
        <v>1678</v>
      </c>
      <c r="T131" s="112">
        <v>1673</v>
      </c>
      <c r="U131" s="112">
        <v>1837</v>
      </c>
      <c r="V131" s="112">
        <v>1794</v>
      </c>
      <c r="W131" s="112">
        <v>1718</v>
      </c>
      <c r="X131" s="112">
        <v>1752</v>
      </c>
      <c r="Y131" s="112">
        <v>1830</v>
      </c>
      <c r="Z131" s="112">
        <v>1666</v>
      </c>
      <c r="AA131" s="112">
        <v>1662</v>
      </c>
      <c r="AB131" s="112">
        <v>1639</v>
      </c>
      <c r="AC131" s="112">
        <v>1507</v>
      </c>
      <c r="AD131" s="112">
        <v>1501</v>
      </c>
      <c r="AE131" s="112">
        <v>1366</v>
      </c>
      <c r="AF131" s="112">
        <v>948</v>
      </c>
      <c r="AG131" s="112">
        <v>886</v>
      </c>
      <c r="AH131" s="112">
        <v>1030</v>
      </c>
      <c r="AI131" s="112">
        <v>1113</v>
      </c>
      <c r="AJ131" s="112">
        <v>1266</v>
      </c>
      <c r="AK131" s="112">
        <v>1197</v>
      </c>
      <c r="AL131" s="112">
        <v>1323</v>
      </c>
      <c r="AM131" s="112">
        <v>1340</v>
      </c>
      <c r="AN131" s="112">
        <v>1264</v>
      </c>
      <c r="AO131" s="112">
        <v>1326</v>
      </c>
      <c r="AP131" s="112">
        <v>1311</v>
      </c>
      <c r="AQ131" s="112">
        <v>1231</v>
      </c>
      <c r="AR131" s="112">
        <v>1411</v>
      </c>
      <c r="AS131" s="112">
        <v>1475</v>
      </c>
      <c r="AT131" s="112">
        <v>1332</v>
      </c>
      <c r="AU131" s="112">
        <v>1509</v>
      </c>
      <c r="AV131" s="112">
        <v>1498</v>
      </c>
      <c r="AW131" s="112">
        <v>1587</v>
      </c>
      <c r="AX131" s="112">
        <v>1620</v>
      </c>
      <c r="AY131" s="112">
        <v>1586</v>
      </c>
      <c r="AZ131" s="112">
        <v>1790</v>
      </c>
      <c r="BA131" s="112">
        <v>1703</v>
      </c>
      <c r="BB131" s="112">
        <v>1750</v>
      </c>
      <c r="BC131" s="112">
        <v>1661</v>
      </c>
      <c r="BD131" s="112">
        <v>1642</v>
      </c>
      <c r="BE131" s="112">
        <v>1530</v>
      </c>
      <c r="BF131" s="112">
        <v>1642</v>
      </c>
      <c r="BG131" s="112">
        <v>1662</v>
      </c>
      <c r="BH131" s="112">
        <v>1638</v>
      </c>
      <c r="BI131" s="112">
        <v>1749</v>
      </c>
      <c r="BJ131" s="112">
        <v>1709</v>
      </c>
      <c r="BK131" s="112">
        <v>1638</v>
      </c>
      <c r="BL131" s="112">
        <v>1714</v>
      </c>
      <c r="BM131" s="112">
        <v>1610</v>
      </c>
      <c r="BN131" s="112">
        <v>1548</v>
      </c>
      <c r="BO131" s="112">
        <v>1624</v>
      </c>
      <c r="BP131" s="112">
        <v>1656</v>
      </c>
      <c r="BQ131" s="112">
        <v>1638</v>
      </c>
      <c r="BR131" s="112">
        <v>1647</v>
      </c>
      <c r="BS131" s="112">
        <v>1560</v>
      </c>
      <c r="BT131" s="112">
        <v>1369</v>
      </c>
      <c r="BU131" s="112">
        <v>1408</v>
      </c>
      <c r="BV131" s="112">
        <v>1361</v>
      </c>
      <c r="BW131" s="112">
        <v>1314</v>
      </c>
      <c r="BX131" s="112">
        <v>1265</v>
      </c>
      <c r="BY131" s="112">
        <v>1184</v>
      </c>
      <c r="BZ131" s="112">
        <v>1153</v>
      </c>
      <c r="CA131" s="112">
        <v>1092</v>
      </c>
      <c r="CB131" s="112">
        <v>1020</v>
      </c>
      <c r="CC131" s="112">
        <v>1026</v>
      </c>
      <c r="CD131" s="112">
        <v>1035</v>
      </c>
      <c r="CE131" s="112">
        <v>1005</v>
      </c>
      <c r="CF131" s="112">
        <v>1009</v>
      </c>
      <c r="CG131" s="112">
        <v>1147</v>
      </c>
      <c r="CH131" s="112">
        <v>1091</v>
      </c>
      <c r="CI131" s="112">
        <v>815</v>
      </c>
      <c r="CJ131" s="112">
        <v>785</v>
      </c>
      <c r="CK131" s="112">
        <v>788</v>
      </c>
      <c r="CL131" s="112">
        <v>744</v>
      </c>
      <c r="CM131" s="112">
        <v>604</v>
      </c>
      <c r="CN131" s="112">
        <v>549</v>
      </c>
      <c r="CO131" s="112">
        <v>538</v>
      </c>
      <c r="CP131" s="112">
        <v>573</v>
      </c>
      <c r="CQ131" s="112">
        <v>511</v>
      </c>
      <c r="CR131" s="112">
        <v>460</v>
      </c>
      <c r="CS131" s="112">
        <v>419</v>
      </c>
      <c r="CT131" s="112">
        <v>372</v>
      </c>
      <c r="CU131" s="112">
        <v>327</v>
      </c>
      <c r="CV131" s="112">
        <v>312</v>
      </c>
      <c r="CW131" s="112">
        <v>250</v>
      </c>
      <c r="CX131" s="112">
        <v>236</v>
      </c>
      <c r="CY131" s="112">
        <v>796</v>
      </c>
      <c r="CZ131" s="113">
        <v>1177</v>
      </c>
      <c r="DA131" s="113">
        <v>1342</v>
      </c>
      <c r="DB131" s="113">
        <v>1335</v>
      </c>
      <c r="DC131" s="113">
        <v>1523</v>
      </c>
      <c r="DD131" s="113">
        <v>1581</v>
      </c>
      <c r="DE131" s="113">
        <v>1461</v>
      </c>
      <c r="DF131" s="113">
        <v>1622</v>
      </c>
      <c r="DG131" s="113">
        <v>1541</v>
      </c>
      <c r="DH131" s="113">
        <v>1645</v>
      </c>
      <c r="DI131" s="113">
        <v>1745</v>
      </c>
      <c r="DJ131" s="113">
        <v>1704</v>
      </c>
      <c r="DK131" s="113">
        <v>1687</v>
      </c>
      <c r="DL131" s="113">
        <v>1692</v>
      </c>
      <c r="DM131" s="113">
        <v>1618</v>
      </c>
      <c r="DN131" s="113">
        <v>1588</v>
      </c>
      <c r="DO131" s="113">
        <v>1518</v>
      </c>
      <c r="DP131" s="113">
        <v>1470</v>
      </c>
      <c r="DQ131" s="113">
        <v>1453</v>
      </c>
      <c r="DR131" s="113">
        <v>1386</v>
      </c>
      <c r="DS131" s="113">
        <v>842</v>
      </c>
      <c r="DT131" s="113">
        <v>788</v>
      </c>
      <c r="DU131" s="113">
        <v>891</v>
      </c>
      <c r="DV131" s="113">
        <v>990</v>
      </c>
      <c r="DW131" s="113">
        <v>1165</v>
      </c>
      <c r="DX131" s="113">
        <v>1188</v>
      </c>
      <c r="DY131" s="113">
        <v>1165</v>
      </c>
      <c r="DZ131" s="113">
        <v>1101</v>
      </c>
      <c r="EA131" s="113">
        <v>1077</v>
      </c>
      <c r="EB131" s="113">
        <v>1272</v>
      </c>
      <c r="EC131" s="113">
        <v>1337</v>
      </c>
      <c r="ED131" s="113">
        <v>1421</v>
      </c>
      <c r="EE131" s="113">
        <v>1416</v>
      </c>
      <c r="EF131" s="113">
        <v>1437</v>
      </c>
      <c r="EG131" s="113">
        <v>1473</v>
      </c>
      <c r="EH131" s="113">
        <v>1677</v>
      </c>
      <c r="EI131" s="113">
        <v>1755</v>
      </c>
      <c r="EJ131" s="113">
        <v>1813</v>
      </c>
      <c r="EK131" s="113">
        <v>1697</v>
      </c>
      <c r="EL131" s="113">
        <v>1856</v>
      </c>
      <c r="EM131" s="113">
        <v>1985</v>
      </c>
      <c r="EN131" s="113">
        <v>1776</v>
      </c>
      <c r="EO131" s="113">
        <v>1941</v>
      </c>
      <c r="EP131" s="113">
        <v>1839</v>
      </c>
      <c r="EQ131" s="113">
        <v>1668</v>
      </c>
      <c r="ER131" s="113">
        <v>1695</v>
      </c>
      <c r="ES131" s="113">
        <v>1692</v>
      </c>
      <c r="ET131" s="113">
        <v>1607</v>
      </c>
      <c r="EU131" s="113">
        <v>1738</v>
      </c>
      <c r="EV131" s="113">
        <v>1841</v>
      </c>
      <c r="EW131" s="113">
        <v>1806</v>
      </c>
      <c r="EX131" s="113">
        <v>1799</v>
      </c>
      <c r="EY131" s="113">
        <v>1717</v>
      </c>
      <c r="EZ131" s="113">
        <v>1749</v>
      </c>
      <c r="FA131" s="113">
        <v>1746</v>
      </c>
      <c r="FB131" s="113">
        <v>1771</v>
      </c>
      <c r="FC131" s="113">
        <v>1732</v>
      </c>
      <c r="FD131" s="113">
        <v>1765</v>
      </c>
      <c r="FE131" s="113">
        <v>1692</v>
      </c>
      <c r="FF131" s="113">
        <v>1568</v>
      </c>
      <c r="FG131" s="113">
        <v>1522</v>
      </c>
      <c r="FH131" s="113">
        <v>1383</v>
      </c>
      <c r="FI131" s="113">
        <v>1371</v>
      </c>
      <c r="FJ131" s="113">
        <v>1358</v>
      </c>
      <c r="FK131" s="113">
        <v>1232</v>
      </c>
      <c r="FL131" s="113">
        <v>1139</v>
      </c>
      <c r="FM131" s="113">
        <v>1191</v>
      </c>
      <c r="FN131" s="113">
        <v>1075</v>
      </c>
      <c r="FO131" s="113">
        <v>1088</v>
      </c>
      <c r="FP131" s="113">
        <v>1023</v>
      </c>
      <c r="FQ131" s="113">
        <v>1107</v>
      </c>
      <c r="FR131" s="113">
        <v>1163</v>
      </c>
      <c r="FS131" s="113">
        <v>1090</v>
      </c>
      <c r="FT131" s="113">
        <v>1164</v>
      </c>
      <c r="FU131" s="113">
        <v>1225</v>
      </c>
      <c r="FV131" s="113">
        <v>964</v>
      </c>
      <c r="FW131" s="113">
        <v>988</v>
      </c>
      <c r="FX131" s="113">
        <v>971</v>
      </c>
      <c r="FY131" s="113">
        <v>889</v>
      </c>
      <c r="FZ131" s="113">
        <v>749</v>
      </c>
      <c r="GA131" s="113">
        <v>706</v>
      </c>
      <c r="GB131" s="113">
        <v>787</v>
      </c>
      <c r="GC131" s="113">
        <v>755</v>
      </c>
      <c r="GD131" s="113">
        <v>679</v>
      </c>
      <c r="GE131" s="113">
        <v>644</v>
      </c>
      <c r="GF131" s="113">
        <v>634</v>
      </c>
      <c r="GG131" s="113">
        <v>574</v>
      </c>
      <c r="GH131" s="113">
        <v>522</v>
      </c>
      <c r="GI131" s="113">
        <v>418</v>
      </c>
      <c r="GJ131" s="113">
        <v>389</v>
      </c>
      <c r="GK131" s="113">
        <v>383</v>
      </c>
      <c r="GL131" s="114">
        <v>1608</v>
      </c>
    </row>
    <row r="132" spans="1:194" s="2" customFormat="1" x14ac:dyDescent="0.3">
      <c r="A132" s="115" t="s">
        <v>276</v>
      </c>
      <c r="B132" s="267" t="s">
        <v>616</v>
      </c>
      <c r="C132" s="48" t="str">
        <f t="shared" si="35"/>
        <v xml:space="preserve">England – CCGs - Vale of York </v>
      </c>
      <c r="D132" s="69">
        <f t="shared" si="34"/>
        <v>146468</v>
      </c>
      <c r="E132" s="69">
        <f t="shared" si="34"/>
        <v>154913</v>
      </c>
      <c r="F132" s="70">
        <f t="shared" si="36"/>
        <v>368525</v>
      </c>
      <c r="G132" s="70">
        <f t="shared" si="37"/>
        <v>180821</v>
      </c>
      <c r="H132" s="71">
        <f t="shared" si="38"/>
        <v>187704</v>
      </c>
      <c r="I132" s="71">
        <f t="shared" si="39"/>
        <v>146468</v>
      </c>
      <c r="J132" s="71">
        <f t="shared" si="40"/>
        <v>154913</v>
      </c>
      <c r="K132" s="68">
        <f t="shared" si="41"/>
        <v>34353</v>
      </c>
      <c r="L132" s="69">
        <f t="shared" si="42"/>
        <v>32791</v>
      </c>
      <c r="M132" s="112">
        <v>1543</v>
      </c>
      <c r="N132" s="112">
        <v>1717</v>
      </c>
      <c r="O132" s="112">
        <v>1767</v>
      </c>
      <c r="P132" s="112">
        <v>1832</v>
      </c>
      <c r="Q132" s="112">
        <v>1871</v>
      </c>
      <c r="R132" s="112">
        <v>1920</v>
      </c>
      <c r="S132" s="112">
        <v>1984</v>
      </c>
      <c r="T132" s="112">
        <v>1980</v>
      </c>
      <c r="U132" s="112">
        <v>2025</v>
      </c>
      <c r="V132" s="112">
        <v>2080</v>
      </c>
      <c r="W132" s="112">
        <v>1941</v>
      </c>
      <c r="X132" s="112">
        <v>2059</v>
      </c>
      <c r="Y132" s="112">
        <v>2042</v>
      </c>
      <c r="Z132" s="112">
        <v>2034</v>
      </c>
      <c r="AA132" s="112">
        <v>1948</v>
      </c>
      <c r="AB132" s="112">
        <v>1875</v>
      </c>
      <c r="AC132" s="112">
        <v>1857</v>
      </c>
      <c r="AD132" s="112">
        <v>1878</v>
      </c>
      <c r="AE132" s="112">
        <v>2018</v>
      </c>
      <c r="AF132" s="112">
        <v>3023</v>
      </c>
      <c r="AG132" s="112">
        <v>3474</v>
      </c>
      <c r="AH132" s="112">
        <v>3433</v>
      </c>
      <c r="AI132" s="112">
        <v>2858</v>
      </c>
      <c r="AJ132" s="112">
        <v>2629</v>
      </c>
      <c r="AK132" s="112">
        <v>2490</v>
      </c>
      <c r="AL132" s="112">
        <v>2511</v>
      </c>
      <c r="AM132" s="112">
        <v>2845</v>
      </c>
      <c r="AN132" s="112">
        <v>2665</v>
      </c>
      <c r="AO132" s="112">
        <v>2481</v>
      </c>
      <c r="AP132" s="112">
        <v>2465</v>
      </c>
      <c r="AQ132" s="112">
        <v>2705</v>
      </c>
      <c r="AR132" s="112">
        <v>2393</v>
      </c>
      <c r="AS132" s="112">
        <v>2173</v>
      </c>
      <c r="AT132" s="112">
        <v>2235</v>
      </c>
      <c r="AU132" s="112">
        <v>2143</v>
      </c>
      <c r="AV132" s="112">
        <v>2094</v>
      </c>
      <c r="AW132" s="112">
        <v>2295</v>
      </c>
      <c r="AX132" s="112">
        <v>2051</v>
      </c>
      <c r="AY132" s="112">
        <v>2083</v>
      </c>
      <c r="AZ132" s="112">
        <v>2141</v>
      </c>
      <c r="BA132" s="112">
        <v>2080</v>
      </c>
      <c r="BB132" s="112">
        <v>2025</v>
      </c>
      <c r="BC132" s="112">
        <v>1914</v>
      </c>
      <c r="BD132" s="112">
        <v>1916</v>
      </c>
      <c r="BE132" s="112">
        <v>1915</v>
      </c>
      <c r="BF132" s="112">
        <v>2073</v>
      </c>
      <c r="BG132" s="112">
        <v>2071</v>
      </c>
      <c r="BH132" s="112">
        <v>2213</v>
      </c>
      <c r="BI132" s="112">
        <v>2374</v>
      </c>
      <c r="BJ132" s="112">
        <v>2432</v>
      </c>
      <c r="BK132" s="112">
        <v>2443</v>
      </c>
      <c r="BL132" s="112">
        <v>2501</v>
      </c>
      <c r="BM132" s="112">
        <v>2496</v>
      </c>
      <c r="BN132" s="112">
        <v>2506</v>
      </c>
      <c r="BO132" s="112">
        <v>2527</v>
      </c>
      <c r="BP132" s="112">
        <v>2586</v>
      </c>
      <c r="BQ132" s="112">
        <v>2654</v>
      </c>
      <c r="BR132" s="112">
        <v>2486</v>
      </c>
      <c r="BS132" s="112">
        <v>2446</v>
      </c>
      <c r="BT132" s="112">
        <v>2424</v>
      </c>
      <c r="BU132" s="112">
        <v>2285</v>
      </c>
      <c r="BV132" s="112">
        <v>2335</v>
      </c>
      <c r="BW132" s="112">
        <v>2186</v>
      </c>
      <c r="BX132" s="112">
        <v>2056</v>
      </c>
      <c r="BY132" s="112">
        <v>2023</v>
      </c>
      <c r="BZ132" s="112">
        <v>1940</v>
      </c>
      <c r="CA132" s="112">
        <v>1939</v>
      </c>
      <c r="CB132" s="112">
        <v>1875</v>
      </c>
      <c r="CC132" s="112">
        <v>1808</v>
      </c>
      <c r="CD132" s="112">
        <v>1935</v>
      </c>
      <c r="CE132" s="112">
        <v>1940</v>
      </c>
      <c r="CF132" s="112">
        <v>1961</v>
      </c>
      <c r="CG132" s="112">
        <v>2031</v>
      </c>
      <c r="CH132" s="112">
        <v>2265</v>
      </c>
      <c r="CI132" s="112">
        <v>1744</v>
      </c>
      <c r="CJ132" s="112">
        <v>1557</v>
      </c>
      <c r="CK132" s="112">
        <v>1505</v>
      </c>
      <c r="CL132" s="112">
        <v>1382</v>
      </c>
      <c r="CM132" s="112">
        <v>1176</v>
      </c>
      <c r="CN132" s="112">
        <v>969</v>
      </c>
      <c r="CO132" s="112">
        <v>1009</v>
      </c>
      <c r="CP132" s="112">
        <v>969</v>
      </c>
      <c r="CQ132" s="112">
        <v>961</v>
      </c>
      <c r="CR132" s="112">
        <v>844</v>
      </c>
      <c r="CS132" s="112">
        <v>826</v>
      </c>
      <c r="CT132" s="112">
        <v>660</v>
      </c>
      <c r="CU132" s="112">
        <v>566</v>
      </c>
      <c r="CV132" s="112">
        <v>501</v>
      </c>
      <c r="CW132" s="112">
        <v>408</v>
      </c>
      <c r="CX132" s="112">
        <v>383</v>
      </c>
      <c r="CY132" s="112">
        <v>1142</v>
      </c>
      <c r="CZ132" s="113">
        <v>1506</v>
      </c>
      <c r="DA132" s="113">
        <v>1563</v>
      </c>
      <c r="DB132" s="113">
        <v>1640</v>
      </c>
      <c r="DC132" s="113">
        <v>1714</v>
      </c>
      <c r="DD132" s="113">
        <v>1800</v>
      </c>
      <c r="DE132" s="113">
        <v>1810</v>
      </c>
      <c r="DF132" s="113">
        <v>1825</v>
      </c>
      <c r="DG132" s="113">
        <v>1782</v>
      </c>
      <c r="DH132" s="113">
        <v>2029</v>
      </c>
      <c r="DI132" s="113">
        <v>1892</v>
      </c>
      <c r="DJ132" s="113">
        <v>2007</v>
      </c>
      <c r="DK132" s="113">
        <v>1933</v>
      </c>
      <c r="DL132" s="113">
        <v>1953</v>
      </c>
      <c r="DM132" s="113">
        <v>1928</v>
      </c>
      <c r="DN132" s="113">
        <v>1886</v>
      </c>
      <c r="DO132" s="113">
        <v>1872</v>
      </c>
      <c r="DP132" s="113">
        <v>1844</v>
      </c>
      <c r="DQ132" s="113">
        <v>1807</v>
      </c>
      <c r="DR132" s="113">
        <v>2026</v>
      </c>
      <c r="DS132" s="113">
        <v>3545</v>
      </c>
      <c r="DT132" s="113">
        <v>4051</v>
      </c>
      <c r="DU132" s="113">
        <v>3713</v>
      </c>
      <c r="DV132" s="113">
        <v>2973</v>
      </c>
      <c r="DW132" s="113">
        <v>2530</v>
      </c>
      <c r="DX132" s="113">
        <v>2286</v>
      </c>
      <c r="DY132" s="113">
        <v>2142</v>
      </c>
      <c r="DZ132" s="113">
        <v>2599</v>
      </c>
      <c r="EA132" s="113">
        <v>2147</v>
      </c>
      <c r="EB132" s="113">
        <v>2482</v>
      </c>
      <c r="EC132" s="113">
        <v>2349</v>
      </c>
      <c r="ED132" s="113">
        <v>2299</v>
      </c>
      <c r="EE132" s="113">
        <v>2127</v>
      </c>
      <c r="EF132" s="113">
        <v>2328</v>
      </c>
      <c r="EG132" s="113">
        <v>2109</v>
      </c>
      <c r="EH132" s="113">
        <v>2201</v>
      </c>
      <c r="EI132" s="113">
        <v>2190</v>
      </c>
      <c r="EJ132" s="113">
        <v>2027</v>
      </c>
      <c r="EK132" s="113">
        <v>2125</v>
      </c>
      <c r="EL132" s="113">
        <v>2154</v>
      </c>
      <c r="EM132" s="113">
        <v>2219</v>
      </c>
      <c r="EN132" s="113">
        <v>2126</v>
      </c>
      <c r="EO132" s="113">
        <v>2111</v>
      </c>
      <c r="EP132" s="113">
        <v>2015</v>
      </c>
      <c r="EQ132" s="113">
        <v>1963</v>
      </c>
      <c r="ER132" s="113">
        <v>1994</v>
      </c>
      <c r="ES132" s="113">
        <v>2122</v>
      </c>
      <c r="ET132" s="113">
        <v>2167</v>
      </c>
      <c r="EU132" s="113">
        <v>2176</v>
      </c>
      <c r="EV132" s="113">
        <v>2507</v>
      </c>
      <c r="EW132" s="113">
        <v>2603</v>
      </c>
      <c r="EX132" s="113">
        <v>2601</v>
      </c>
      <c r="EY132" s="113">
        <v>2571</v>
      </c>
      <c r="EZ132" s="113">
        <v>2591</v>
      </c>
      <c r="FA132" s="113">
        <v>2543</v>
      </c>
      <c r="FB132" s="113">
        <v>2546</v>
      </c>
      <c r="FC132" s="113">
        <v>2743</v>
      </c>
      <c r="FD132" s="113">
        <v>2701</v>
      </c>
      <c r="FE132" s="113">
        <v>2596</v>
      </c>
      <c r="FF132" s="113">
        <v>2602</v>
      </c>
      <c r="FG132" s="113">
        <v>2452</v>
      </c>
      <c r="FH132" s="113">
        <v>2384</v>
      </c>
      <c r="FI132" s="113">
        <v>2206</v>
      </c>
      <c r="FJ132" s="113">
        <v>2235</v>
      </c>
      <c r="FK132" s="113">
        <v>2151</v>
      </c>
      <c r="FL132" s="113">
        <v>2126</v>
      </c>
      <c r="FM132" s="113">
        <v>2069</v>
      </c>
      <c r="FN132" s="113">
        <v>2124</v>
      </c>
      <c r="FO132" s="113">
        <v>2003</v>
      </c>
      <c r="FP132" s="113">
        <v>2015</v>
      </c>
      <c r="FQ132" s="113">
        <v>2005</v>
      </c>
      <c r="FR132" s="113">
        <v>2056</v>
      </c>
      <c r="FS132" s="113">
        <v>2195</v>
      </c>
      <c r="FT132" s="113">
        <v>2288</v>
      </c>
      <c r="FU132" s="113">
        <v>2469</v>
      </c>
      <c r="FV132" s="113">
        <v>1811</v>
      </c>
      <c r="FW132" s="113">
        <v>1880</v>
      </c>
      <c r="FX132" s="113">
        <v>1752</v>
      </c>
      <c r="FY132" s="113">
        <v>1610</v>
      </c>
      <c r="FZ132" s="113">
        <v>1410</v>
      </c>
      <c r="GA132" s="113">
        <v>1206</v>
      </c>
      <c r="GB132" s="113">
        <v>1352</v>
      </c>
      <c r="GC132" s="113">
        <v>1291</v>
      </c>
      <c r="GD132" s="113">
        <v>1212</v>
      </c>
      <c r="GE132" s="113">
        <v>1187</v>
      </c>
      <c r="GF132" s="113">
        <v>1081</v>
      </c>
      <c r="GG132" s="113">
        <v>966</v>
      </c>
      <c r="GH132" s="113">
        <v>875</v>
      </c>
      <c r="GI132" s="113">
        <v>723</v>
      </c>
      <c r="GJ132" s="113">
        <v>682</v>
      </c>
      <c r="GK132" s="113">
        <v>623</v>
      </c>
      <c r="GL132" s="114">
        <v>2574</v>
      </c>
    </row>
    <row r="133" spans="1:194" s="2" customFormat="1" x14ac:dyDescent="0.3">
      <c r="A133" s="115" t="s">
        <v>276</v>
      </c>
      <c r="B133" s="267" t="s">
        <v>617</v>
      </c>
      <c r="C133" s="48" t="str">
        <f t="shared" si="35"/>
        <v xml:space="preserve">England – CCGs - Wakefield </v>
      </c>
      <c r="D133" s="69">
        <f t="shared" si="34"/>
        <v>134520</v>
      </c>
      <c r="E133" s="69">
        <f t="shared" si="34"/>
        <v>142086</v>
      </c>
      <c r="F133" s="70">
        <f t="shared" si="36"/>
        <v>351592</v>
      </c>
      <c r="G133" s="70">
        <f t="shared" si="37"/>
        <v>172868</v>
      </c>
      <c r="H133" s="71">
        <f t="shared" si="38"/>
        <v>178724</v>
      </c>
      <c r="I133" s="71">
        <f t="shared" si="39"/>
        <v>134520</v>
      </c>
      <c r="J133" s="71">
        <f t="shared" si="40"/>
        <v>142086</v>
      </c>
      <c r="K133" s="68">
        <f t="shared" si="41"/>
        <v>38348</v>
      </c>
      <c r="L133" s="69">
        <f t="shared" si="42"/>
        <v>36638</v>
      </c>
      <c r="M133" s="112">
        <v>2036</v>
      </c>
      <c r="N133" s="112">
        <v>2102</v>
      </c>
      <c r="O133" s="112">
        <v>2131</v>
      </c>
      <c r="P133" s="112">
        <v>2277</v>
      </c>
      <c r="Q133" s="112">
        <v>2281</v>
      </c>
      <c r="R133" s="112">
        <v>2178</v>
      </c>
      <c r="S133" s="112">
        <v>2246</v>
      </c>
      <c r="T133" s="112">
        <v>2219</v>
      </c>
      <c r="U133" s="112">
        <v>2328</v>
      </c>
      <c r="V133" s="112">
        <v>2198</v>
      </c>
      <c r="W133" s="112">
        <v>2179</v>
      </c>
      <c r="X133" s="112">
        <v>2124</v>
      </c>
      <c r="Y133" s="112">
        <v>2154</v>
      </c>
      <c r="Z133" s="112">
        <v>2032</v>
      </c>
      <c r="AA133" s="112">
        <v>2092</v>
      </c>
      <c r="AB133" s="112">
        <v>1972</v>
      </c>
      <c r="AC133" s="112">
        <v>2010</v>
      </c>
      <c r="AD133" s="112">
        <v>1789</v>
      </c>
      <c r="AE133" s="112">
        <v>1734</v>
      </c>
      <c r="AF133" s="112">
        <v>1551</v>
      </c>
      <c r="AG133" s="112">
        <v>1515</v>
      </c>
      <c r="AH133" s="112">
        <v>1602</v>
      </c>
      <c r="AI133" s="112">
        <v>1705</v>
      </c>
      <c r="AJ133" s="112">
        <v>1979</v>
      </c>
      <c r="AK133" s="112">
        <v>2075</v>
      </c>
      <c r="AL133" s="112">
        <v>2045</v>
      </c>
      <c r="AM133" s="112">
        <v>2204</v>
      </c>
      <c r="AN133" s="112">
        <v>2291</v>
      </c>
      <c r="AO133" s="112">
        <v>2451</v>
      </c>
      <c r="AP133" s="112">
        <v>2382</v>
      </c>
      <c r="AQ133" s="112">
        <v>2299</v>
      </c>
      <c r="AR133" s="112">
        <v>2310</v>
      </c>
      <c r="AS133" s="112">
        <v>2358</v>
      </c>
      <c r="AT133" s="112">
        <v>2356</v>
      </c>
      <c r="AU133" s="112">
        <v>2337</v>
      </c>
      <c r="AV133" s="112">
        <v>2480</v>
      </c>
      <c r="AW133" s="112">
        <v>2191</v>
      </c>
      <c r="AX133" s="112">
        <v>2357</v>
      </c>
      <c r="AY133" s="112">
        <v>2257</v>
      </c>
      <c r="AZ133" s="112">
        <v>2085</v>
      </c>
      <c r="BA133" s="112">
        <v>2126</v>
      </c>
      <c r="BB133" s="112">
        <v>1996</v>
      </c>
      <c r="BC133" s="112">
        <v>1841</v>
      </c>
      <c r="BD133" s="112">
        <v>1812</v>
      </c>
      <c r="BE133" s="112">
        <v>2024</v>
      </c>
      <c r="BF133" s="112">
        <v>2055</v>
      </c>
      <c r="BG133" s="112">
        <v>2089</v>
      </c>
      <c r="BH133" s="112">
        <v>2262</v>
      </c>
      <c r="BI133" s="112">
        <v>2365</v>
      </c>
      <c r="BJ133" s="112">
        <v>2592</v>
      </c>
      <c r="BK133" s="112">
        <v>2583</v>
      </c>
      <c r="BL133" s="112">
        <v>2520</v>
      </c>
      <c r="BM133" s="112">
        <v>2574</v>
      </c>
      <c r="BN133" s="112">
        <v>2576</v>
      </c>
      <c r="BO133" s="112">
        <v>2704</v>
      </c>
      <c r="BP133" s="112">
        <v>2526</v>
      </c>
      <c r="BQ133" s="112">
        <v>2542</v>
      </c>
      <c r="BR133" s="112">
        <v>2475</v>
      </c>
      <c r="BS133" s="112">
        <v>2422</v>
      </c>
      <c r="BT133" s="112">
        <v>2329</v>
      </c>
      <c r="BU133" s="112">
        <v>2266</v>
      </c>
      <c r="BV133" s="112">
        <v>2208</v>
      </c>
      <c r="BW133" s="112">
        <v>2183</v>
      </c>
      <c r="BX133" s="112">
        <v>2007</v>
      </c>
      <c r="BY133" s="112">
        <v>1961</v>
      </c>
      <c r="BZ133" s="112">
        <v>1872</v>
      </c>
      <c r="CA133" s="112">
        <v>1899</v>
      </c>
      <c r="CB133" s="112">
        <v>1845</v>
      </c>
      <c r="CC133" s="112">
        <v>1702</v>
      </c>
      <c r="CD133" s="112">
        <v>1723</v>
      </c>
      <c r="CE133" s="112">
        <v>1806</v>
      </c>
      <c r="CF133" s="112">
        <v>1866</v>
      </c>
      <c r="CG133" s="112">
        <v>1796</v>
      </c>
      <c r="CH133" s="112">
        <v>1969</v>
      </c>
      <c r="CI133" s="112">
        <v>1496</v>
      </c>
      <c r="CJ133" s="112">
        <v>1429</v>
      </c>
      <c r="CK133" s="112">
        <v>1471</v>
      </c>
      <c r="CL133" s="112">
        <v>1264</v>
      </c>
      <c r="CM133" s="112">
        <v>1002</v>
      </c>
      <c r="CN133" s="112">
        <v>944</v>
      </c>
      <c r="CO133" s="112">
        <v>930</v>
      </c>
      <c r="CP133" s="112">
        <v>867</v>
      </c>
      <c r="CQ133" s="112">
        <v>852</v>
      </c>
      <c r="CR133" s="112">
        <v>709</v>
      </c>
      <c r="CS133" s="112">
        <v>583</v>
      </c>
      <c r="CT133" s="112">
        <v>557</v>
      </c>
      <c r="CU133" s="112">
        <v>490</v>
      </c>
      <c r="CV133" s="112">
        <v>413</v>
      </c>
      <c r="CW133" s="112">
        <v>338</v>
      </c>
      <c r="CX133" s="112">
        <v>246</v>
      </c>
      <c r="CY133" s="112">
        <v>849</v>
      </c>
      <c r="CZ133" s="113">
        <v>1925</v>
      </c>
      <c r="DA133" s="113">
        <v>1932</v>
      </c>
      <c r="DB133" s="113">
        <v>2123</v>
      </c>
      <c r="DC133" s="113">
        <v>2183</v>
      </c>
      <c r="DD133" s="113">
        <v>2113</v>
      </c>
      <c r="DE133" s="113">
        <v>2108</v>
      </c>
      <c r="DF133" s="113">
        <v>2075</v>
      </c>
      <c r="DG133" s="113">
        <v>2214</v>
      </c>
      <c r="DH133" s="113">
        <v>2231</v>
      </c>
      <c r="DI133" s="113">
        <v>2126</v>
      </c>
      <c r="DJ133" s="113">
        <v>2061</v>
      </c>
      <c r="DK133" s="113">
        <v>2060</v>
      </c>
      <c r="DL133" s="113">
        <v>2015</v>
      </c>
      <c r="DM133" s="113">
        <v>2036</v>
      </c>
      <c r="DN133" s="113">
        <v>1931</v>
      </c>
      <c r="DO133" s="113">
        <v>1852</v>
      </c>
      <c r="DP133" s="113">
        <v>1869</v>
      </c>
      <c r="DQ133" s="113">
        <v>1784</v>
      </c>
      <c r="DR133" s="113">
        <v>1660</v>
      </c>
      <c r="DS133" s="113">
        <v>1343</v>
      </c>
      <c r="DT133" s="113">
        <v>1368</v>
      </c>
      <c r="DU133" s="113">
        <v>1584</v>
      </c>
      <c r="DV133" s="113">
        <v>1803</v>
      </c>
      <c r="DW133" s="113">
        <v>1954</v>
      </c>
      <c r="DX133" s="113">
        <v>2086</v>
      </c>
      <c r="DY133" s="113">
        <v>2203</v>
      </c>
      <c r="DZ133" s="113">
        <v>2276</v>
      </c>
      <c r="EA133" s="113">
        <v>2239</v>
      </c>
      <c r="EB133" s="113">
        <v>2459</v>
      </c>
      <c r="EC133" s="113">
        <v>2566</v>
      </c>
      <c r="ED133" s="113">
        <v>2554</v>
      </c>
      <c r="EE133" s="113">
        <v>2397</v>
      </c>
      <c r="EF133" s="113">
        <v>2592</v>
      </c>
      <c r="EG133" s="113">
        <v>2608</v>
      </c>
      <c r="EH133" s="113">
        <v>2570</v>
      </c>
      <c r="EI133" s="113">
        <v>2488</v>
      </c>
      <c r="EJ133" s="113">
        <v>2431</v>
      </c>
      <c r="EK133" s="113">
        <v>2396</v>
      </c>
      <c r="EL133" s="113">
        <v>2337</v>
      </c>
      <c r="EM133" s="113">
        <v>2237</v>
      </c>
      <c r="EN133" s="113">
        <v>2381</v>
      </c>
      <c r="EO133" s="113">
        <v>2144</v>
      </c>
      <c r="EP133" s="113">
        <v>1871</v>
      </c>
      <c r="EQ133" s="113">
        <v>1803</v>
      </c>
      <c r="ER133" s="113">
        <v>2052</v>
      </c>
      <c r="ES133" s="113">
        <v>2119</v>
      </c>
      <c r="ET133" s="113">
        <v>2085</v>
      </c>
      <c r="EU133" s="113">
        <v>2316</v>
      </c>
      <c r="EV133" s="113">
        <v>2531</v>
      </c>
      <c r="EW133" s="113">
        <v>2561</v>
      </c>
      <c r="EX133" s="113">
        <v>2582</v>
      </c>
      <c r="EY133" s="113">
        <v>2569</v>
      </c>
      <c r="EZ133" s="113">
        <v>2593</v>
      </c>
      <c r="FA133" s="113">
        <v>2674</v>
      </c>
      <c r="FB133" s="113">
        <v>2531</v>
      </c>
      <c r="FC133" s="113">
        <v>2503</v>
      </c>
      <c r="FD133" s="113">
        <v>2543</v>
      </c>
      <c r="FE133" s="113">
        <v>2444</v>
      </c>
      <c r="FF133" s="113">
        <v>2374</v>
      </c>
      <c r="FG133" s="113">
        <v>2428</v>
      </c>
      <c r="FH133" s="113">
        <v>2240</v>
      </c>
      <c r="FI133" s="113">
        <v>2283</v>
      </c>
      <c r="FJ133" s="113">
        <v>2166</v>
      </c>
      <c r="FK133" s="113">
        <v>2058</v>
      </c>
      <c r="FL133" s="113">
        <v>2041</v>
      </c>
      <c r="FM133" s="113">
        <v>1885</v>
      </c>
      <c r="FN133" s="113">
        <v>1913</v>
      </c>
      <c r="FO133" s="113">
        <v>1931</v>
      </c>
      <c r="FP133" s="113">
        <v>1781</v>
      </c>
      <c r="FQ133" s="113">
        <v>1786</v>
      </c>
      <c r="FR133" s="113">
        <v>1883</v>
      </c>
      <c r="FS133" s="113">
        <v>1879</v>
      </c>
      <c r="FT133" s="113">
        <v>1985</v>
      </c>
      <c r="FU133" s="113">
        <v>2121</v>
      </c>
      <c r="FV133" s="113">
        <v>1682</v>
      </c>
      <c r="FW133" s="113">
        <v>1629</v>
      </c>
      <c r="FX133" s="113">
        <v>1599</v>
      </c>
      <c r="FY133" s="113">
        <v>1443</v>
      </c>
      <c r="FZ133" s="113">
        <v>1268</v>
      </c>
      <c r="GA133" s="113">
        <v>1141</v>
      </c>
      <c r="GB133" s="113">
        <v>1117</v>
      </c>
      <c r="GC133" s="113">
        <v>1110</v>
      </c>
      <c r="GD133" s="113">
        <v>1025</v>
      </c>
      <c r="GE133" s="113">
        <v>904</v>
      </c>
      <c r="GF133" s="113">
        <v>850</v>
      </c>
      <c r="GG133" s="113">
        <v>729</v>
      </c>
      <c r="GH133" s="113">
        <v>768</v>
      </c>
      <c r="GI133" s="113">
        <v>643</v>
      </c>
      <c r="GJ133" s="113">
        <v>524</v>
      </c>
      <c r="GK133" s="113">
        <v>434</v>
      </c>
      <c r="GL133" s="114">
        <v>2013</v>
      </c>
    </row>
    <row r="134" spans="1:194" s="2" customFormat="1" x14ac:dyDescent="0.3">
      <c r="A134" s="115" t="s">
        <v>276</v>
      </c>
      <c r="B134" s="267" t="s">
        <v>618</v>
      </c>
      <c r="C134" s="48" t="str">
        <f t="shared" si="35"/>
        <v xml:space="preserve">England – CCGs - Warrington </v>
      </c>
      <c r="D134" s="69">
        <f t="shared" si="34"/>
        <v>81158</v>
      </c>
      <c r="E134" s="69">
        <f t="shared" si="34"/>
        <v>84062</v>
      </c>
      <c r="F134" s="70">
        <f t="shared" si="36"/>
        <v>209397</v>
      </c>
      <c r="G134" s="70">
        <f t="shared" si="37"/>
        <v>103843</v>
      </c>
      <c r="H134" s="71">
        <f t="shared" si="38"/>
        <v>105554</v>
      </c>
      <c r="I134" s="71">
        <f t="shared" si="39"/>
        <v>81158</v>
      </c>
      <c r="J134" s="71">
        <f t="shared" si="40"/>
        <v>84062</v>
      </c>
      <c r="K134" s="68">
        <f t="shared" si="41"/>
        <v>22685</v>
      </c>
      <c r="L134" s="69">
        <f t="shared" si="42"/>
        <v>21492</v>
      </c>
      <c r="M134" s="112">
        <v>1046</v>
      </c>
      <c r="N134" s="112">
        <v>1083</v>
      </c>
      <c r="O134" s="112">
        <v>1176</v>
      </c>
      <c r="P134" s="112">
        <v>1174</v>
      </c>
      <c r="Q134" s="112">
        <v>1298</v>
      </c>
      <c r="R134" s="112">
        <v>1306</v>
      </c>
      <c r="S134" s="112">
        <v>1331</v>
      </c>
      <c r="T134" s="112">
        <v>1334</v>
      </c>
      <c r="U134" s="112">
        <v>1403</v>
      </c>
      <c r="V134" s="112">
        <v>1267</v>
      </c>
      <c r="W134" s="112">
        <v>1346</v>
      </c>
      <c r="X134" s="112">
        <v>1381</v>
      </c>
      <c r="Y134" s="112">
        <v>1281</v>
      </c>
      <c r="Z134" s="112">
        <v>1301</v>
      </c>
      <c r="AA134" s="112">
        <v>1257</v>
      </c>
      <c r="AB134" s="112">
        <v>1273</v>
      </c>
      <c r="AC134" s="112">
        <v>1214</v>
      </c>
      <c r="AD134" s="112">
        <v>1214</v>
      </c>
      <c r="AE134" s="112">
        <v>1192</v>
      </c>
      <c r="AF134" s="112">
        <v>949</v>
      </c>
      <c r="AG134" s="112">
        <v>954</v>
      </c>
      <c r="AH134" s="112">
        <v>965</v>
      </c>
      <c r="AI134" s="112">
        <v>1047</v>
      </c>
      <c r="AJ134" s="112">
        <v>1214</v>
      </c>
      <c r="AK134" s="112">
        <v>1172</v>
      </c>
      <c r="AL134" s="112">
        <v>1176</v>
      </c>
      <c r="AM134" s="112">
        <v>1299</v>
      </c>
      <c r="AN134" s="112">
        <v>1290</v>
      </c>
      <c r="AO134" s="112">
        <v>1264</v>
      </c>
      <c r="AP134" s="112">
        <v>1343</v>
      </c>
      <c r="AQ134" s="112">
        <v>1332</v>
      </c>
      <c r="AR134" s="112">
        <v>1335</v>
      </c>
      <c r="AS134" s="112">
        <v>1259</v>
      </c>
      <c r="AT134" s="112">
        <v>1390</v>
      </c>
      <c r="AU134" s="112">
        <v>1300</v>
      </c>
      <c r="AV134" s="112">
        <v>1300</v>
      </c>
      <c r="AW134" s="112">
        <v>1329</v>
      </c>
      <c r="AX134" s="112">
        <v>1379</v>
      </c>
      <c r="AY134" s="112">
        <v>1362</v>
      </c>
      <c r="AZ134" s="112">
        <v>1384</v>
      </c>
      <c r="BA134" s="112">
        <v>1334</v>
      </c>
      <c r="BB134" s="112">
        <v>1277</v>
      </c>
      <c r="BC134" s="112">
        <v>1238</v>
      </c>
      <c r="BD134" s="112">
        <v>1198</v>
      </c>
      <c r="BE134" s="112">
        <v>1278</v>
      </c>
      <c r="BF134" s="112">
        <v>1382</v>
      </c>
      <c r="BG134" s="112">
        <v>1376</v>
      </c>
      <c r="BH134" s="112">
        <v>1527</v>
      </c>
      <c r="BI134" s="112">
        <v>1587</v>
      </c>
      <c r="BJ134" s="112">
        <v>1570</v>
      </c>
      <c r="BK134" s="112">
        <v>1550</v>
      </c>
      <c r="BL134" s="112">
        <v>1558</v>
      </c>
      <c r="BM134" s="112">
        <v>1549</v>
      </c>
      <c r="BN134" s="112">
        <v>1608</v>
      </c>
      <c r="BO134" s="112">
        <v>1678</v>
      </c>
      <c r="BP134" s="112">
        <v>1607</v>
      </c>
      <c r="BQ134" s="112">
        <v>1620</v>
      </c>
      <c r="BR134" s="112">
        <v>1659</v>
      </c>
      <c r="BS134" s="112">
        <v>1469</v>
      </c>
      <c r="BT134" s="112">
        <v>1435</v>
      </c>
      <c r="BU134" s="112">
        <v>1321</v>
      </c>
      <c r="BV134" s="112">
        <v>1300</v>
      </c>
      <c r="BW134" s="112">
        <v>1224</v>
      </c>
      <c r="BX134" s="112">
        <v>1159</v>
      </c>
      <c r="BY134" s="112">
        <v>1136</v>
      </c>
      <c r="BZ134" s="112">
        <v>1077</v>
      </c>
      <c r="CA134" s="112">
        <v>1041</v>
      </c>
      <c r="CB134" s="112">
        <v>1068</v>
      </c>
      <c r="CC134" s="112">
        <v>1024</v>
      </c>
      <c r="CD134" s="112">
        <v>956</v>
      </c>
      <c r="CE134" s="112">
        <v>1046</v>
      </c>
      <c r="CF134" s="112">
        <v>1042</v>
      </c>
      <c r="CG134" s="112">
        <v>1016</v>
      </c>
      <c r="CH134" s="112">
        <v>1156</v>
      </c>
      <c r="CI134" s="112">
        <v>898</v>
      </c>
      <c r="CJ134" s="112">
        <v>899</v>
      </c>
      <c r="CK134" s="112">
        <v>848</v>
      </c>
      <c r="CL134" s="112">
        <v>738</v>
      </c>
      <c r="CM134" s="112">
        <v>646</v>
      </c>
      <c r="CN134" s="112">
        <v>568</v>
      </c>
      <c r="CO134" s="112">
        <v>604</v>
      </c>
      <c r="CP134" s="112">
        <v>562</v>
      </c>
      <c r="CQ134" s="112">
        <v>485</v>
      </c>
      <c r="CR134" s="112">
        <v>449</v>
      </c>
      <c r="CS134" s="112">
        <v>408</v>
      </c>
      <c r="CT134" s="112">
        <v>372</v>
      </c>
      <c r="CU134" s="112">
        <v>316</v>
      </c>
      <c r="CV134" s="112">
        <v>252</v>
      </c>
      <c r="CW134" s="112">
        <v>193</v>
      </c>
      <c r="CX134" s="112">
        <v>156</v>
      </c>
      <c r="CY134" s="112">
        <v>463</v>
      </c>
      <c r="CZ134" s="113">
        <v>1019</v>
      </c>
      <c r="DA134" s="113">
        <v>1063</v>
      </c>
      <c r="DB134" s="113">
        <v>1109</v>
      </c>
      <c r="DC134" s="113">
        <v>1102</v>
      </c>
      <c r="DD134" s="113">
        <v>1197</v>
      </c>
      <c r="DE134" s="113">
        <v>1232</v>
      </c>
      <c r="DF134" s="113">
        <v>1220</v>
      </c>
      <c r="DG134" s="113">
        <v>1229</v>
      </c>
      <c r="DH134" s="113">
        <v>1295</v>
      </c>
      <c r="DI134" s="113">
        <v>1384</v>
      </c>
      <c r="DJ134" s="113">
        <v>1239</v>
      </c>
      <c r="DK134" s="113">
        <v>1251</v>
      </c>
      <c r="DL134" s="113">
        <v>1266</v>
      </c>
      <c r="DM134" s="113">
        <v>1222</v>
      </c>
      <c r="DN134" s="113">
        <v>1177</v>
      </c>
      <c r="DO134" s="113">
        <v>1170</v>
      </c>
      <c r="DP134" s="113">
        <v>1214</v>
      </c>
      <c r="DQ134" s="113">
        <v>1103</v>
      </c>
      <c r="DR134" s="113">
        <v>1142</v>
      </c>
      <c r="DS134" s="113">
        <v>768</v>
      </c>
      <c r="DT134" s="113">
        <v>795</v>
      </c>
      <c r="DU134" s="113">
        <v>906</v>
      </c>
      <c r="DV134" s="113">
        <v>957</v>
      </c>
      <c r="DW134" s="113">
        <v>1063</v>
      </c>
      <c r="DX134" s="113">
        <v>1187</v>
      </c>
      <c r="DY134" s="113">
        <v>1083</v>
      </c>
      <c r="DZ134" s="113">
        <v>1069</v>
      </c>
      <c r="EA134" s="113">
        <v>1197</v>
      </c>
      <c r="EB134" s="113">
        <v>1192</v>
      </c>
      <c r="EC134" s="113">
        <v>1415</v>
      </c>
      <c r="ED134" s="113">
        <v>1286</v>
      </c>
      <c r="EE134" s="113">
        <v>1310</v>
      </c>
      <c r="EF134" s="113">
        <v>1411</v>
      </c>
      <c r="EG134" s="113">
        <v>1323</v>
      </c>
      <c r="EH134" s="113">
        <v>1410</v>
      </c>
      <c r="EI134" s="113">
        <v>1373</v>
      </c>
      <c r="EJ134" s="113">
        <v>1376</v>
      </c>
      <c r="EK134" s="113">
        <v>1348</v>
      </c>
      <c r="EL134" s="113">
        <v>1370</v>
      </c>
      <c r="EM134" s="113">
        <v>1465</v>
      </c>
      <c r="EN134" s="113">
        <v>1440</v>
      </c>
      <c r="EO134" s="113">
        <v>1365</v>
      </c>
      <c r="EP134" s="113">
        <v>1221</v>
      </c>
      <c r="EQ134" s="113">
        <v>1263</v>
      </c>
      <c r="ER134" s="113">
        <v>1330</v>
      </c>
      <c r="ES134" s="113">
        <v>1306</v>
      </c>
      <c r="ET134" s="113">
        <v>1346</v>
      </c>
      <c r="EU134" s="113">
        <v>1452</v>
      </c>
      <c r="EV134" s="113">
        <v>1518</v>
      </c>
      <c r="EW134" s="113">
        <v>1629</v>
      </c>
      <c r="EX134" s="113">
        <v>1604</v>
      </c>
      <c r="EY134" s="113">
        <v>1594</v>
      </c>
      <c r="EZ134" s="113">
        <v>1569</v>
      </c>
      <c r="FA134" s="113">
        <v>1644</v>
      </c>
      <c r="FB134" s="113">
        <v>1626</v>
      </c>
      <c r="FC134" s="113">
        <v>1621</v>
      </c>
      <c r="FD134" s="113">
        <v>1628</v>
      </c>
      <c r="FE134" s="113">
        <v>1581</v>
      </c>
      <c r="FF134" s="113">
        <v>1521</v>
      </c>
      <c r="FG134" s="113">
        <v>1428</v>
      </c>
      <c r="FH134" s="113">
        <v>1271</v>
      </c>
      <c r="FI134" s="113">
        <v>1344</v>
      </c>
      <c r="FJ134" s="113">
        <v>1231</v>
      </c>
      <c r="FK134" s="113">
        <v>1188</v>
      </c>
      <c r="FL134" s="113">
        <v>1127</v>
      </c>
      <c r="FM134" s="113">
        <v>1137</v>
      </c>
      <c r="FN134" s="113">
        <v>1147</v>
      </c>
      <c r="FO134" s="113">
        <v>1075</v>
      </c>
      <c r="FP134" s="113">
        <v>1027</v>
      </c>
      <c r="FQ134" s="113">
        <v>1085</v>
      </c>
      <c r="FR134" s="113">
        <v>1070</v>
      </c>
      <c r="FS134" s="113">
        <v>1054</v>
      </c>
      <c r="FT134" s="113">
        <v>1213</v>
      </c>
      <c r="FU134" s="113">
        <v>1402</v>
      </c>
      <c r="FV134" s="113">
        <v>986</v>
      </c>
      <c r="FW134" s="113">
        <v>939</v>
      </c>
      <c r="FX134" s="113">
        <v>971</v>
      </c>
      <c r="FY134" s="113">
        <v>847</v>
      </c>
      <c r="FZ134" s="113">
        <v>890</v>
      </c>
      <c r="GA134" s="113">
        <v>723</v>
      </c>
      <c r="GB134" s="113">
        <v>756</v>
      </c>
      <c r="GC134" s="113">
        <v>762</v>
      </c>
      <c r="GD134" s="113">
        <v>666</v>
      </c>
      <c r="GE134" s="113">
        <v>567</v>
      </c>
      <c r="GF134" s="113">
        <v>529</v>
      </c>
      <c r="GG134" s="113">
        <v>449</v>
      </c>
      <c r="GH134" s="113">
        <v>407</v>
      </c>
      <c r="GI134" s="113">
        <v>367</v>
      </c>
      <c r="GJ134" s="113">
        <v>296</v>
      </c>
      <c r="GK134" s="113">
        <v>286</v>
      </c>
      <c r="GL134" s="114">
        <v>1118</v>
      </c>
    </row>
    <row r="135" spans="1:194" s="2" customFormat="1" x14ac:dyDescent="0.3">
      <c r="A135" s="115" t="s">
        <v>276</v>
      </c>
      <c r="B135" s="267" t="s">
        <v>619</v>
      </c>
      <c r="C135" s="48" t="str">
        <f t="shared" si="35"/>
        <v xml:space="preserve">England – CCGs - West Essex </v>
      </c>
      <c r="D135" s="69">
        <f t="shared" si="34"/>
        <v>115635</v>
      </c>
      <c r="E135" s="69">
        <f t="shared" si="34"/>
        <v>125876</v>
      </c>
      <c r="F135" s="70">
        <f t="shared" si="36"/>
        <v>312214</v>
      </c>
      <c r="G135" s="70">
        <f t="shared" si="37"/>
        <v>151819</v>
      </c>
      <c r="H135" s="71">
        <f t="shared" si="38"/>
        <v>160395</v>
      </c>
      <c r="I135" s="71">
        <f t="shared" si="39"/>
        <v>115635</v>
      </c>
      <c r="J135" s="71">
        <f t="shared" si="40"/>
        <v>125876</v>
      </c>
      <c r="K135" s="68">
        <f t="shared" si="41"/>
        <v>36184</v>
      </c>
      <c r="L135" s="69">
        <f t="shared" si="42"/>
        <v>34519</v>
      </c>
      <c r="M135" s="112">
        <v>1937</v>
      </c>
      <c r="N135" s="112">
        <v>2035</v>
      </c>
      <c r="O135" s="112">
        <v>1990</v>
      </c>
      <c r="P135" s="112">
        <v>2083</v>
      </c>
      <c r="Q135" s="112">
        <v>2105</v>
      </c>
      <c r="R135" s="112">
        <v>2092</v>
      </c>
      <c r="S135" s="112">
        <v>2093</v>
      </c>
      <c r="T135" s="112">
        <v>2233</v>
      </c>
      <c r="U135" s="112">
        <v>2104</v>
      </c>
      <c r="V135" s="112">
        <v>2108</v>
      </c>
      <c r="W135" s="112">
        <v>2063</v>
      </c>
      <c r="X135" s="112">
        <v>1981</v>
      </c>
      <c r="Y135" s="112">
        <v>2029</v>
      </c>
      <c r="Z135" s="112">
        <v>1992</v>
      </c>
      <c r="AA135" s="112">
        <v>1972</v>
      </c>
      <c r="AB135" s="112">
        <v>1830</v>
      </c>
      <c r="AC135" s="112">
        <v>1847</v>
      </c>
      <c r="AD135" s="112">
        <v>1690</v>
      </c>
      <c r="AE135" s="112">
        <v>1746</v>
      </c>
      <c r="AF135" s="112">
        <v>1275</v>
      </c>
      <c r="AG135" s="112">
        <v>1319</v>
      </c>
      <c r="AH135" s="112">
        <v>1393</v>
      </c>
      <c r="AI135" s="112">
        <v>1608</v>
      </c>
      <c r="AJ135" s="112">
        <v>1670</v>
      </c>
      <c r="AK135" s="112">
        <v>1763</v>
      </c>
      <c r="AL135" s="112">
        <v>1747</v>
      </c>
      <c r="AM135" s="112">
        <v>1845</v>
      </c>
      <c r="AN135" s="112">
        <v>1784</v>
      </c>
      <c r="AO135" s="112">
        <v>1749</v>
      </c>
      <c r="AP135" s="112">
        <v>1774</v>
      </c>
      <c r="AQ135" s="112">
        <v>1807</v>
      </c>
      <c r="AR135" s="112">
        <v>1927</v>
      </c>
      <c r="AS135" s="112">
        <v>1894</v>
      </c>
      <c r="AT135" s="112">
        <v>1913</v>
      </c>
      <c r="AU135" s="112">
        <v>1888</v>
      </c>
      <c r="AV135" s="112">
        <v>1891</v>
      </c>
      <c r="AW135" s="112">
        <v>1928</v>
      </c>
      <c r="AX135" s="112">
        <v>1877</v>
      </c>
      <c r="AY135" s="112">
        <v>1945</v>
      </c>
      <c r="AZ135" s="112">
        <v>2074</v>
      </c>
      <c r="BA135" s="112">
        <v>2088</v>
      </c>
      <c r="BB135" s="112">
        <v>2000</v>
      </c>
      <c r="BC135" s="112">
        <v>1921</v>
      </c>
      <c r="BD135" s="112">
        <v>1924</v>
      </c>
      <c r="BE135" s="112">
        <v>1889</v>
      </c>
      <c r="BF135" s="112">
        <v>1896</v>
      </c>
      <c r="BG135" s="112">
        <v>1947</v>
      </c>
      <c r="BH135" s="112">
        <v>2104</v>
      </c>
      <c r="BI135" s="112">
        <v>1969</v>
      </c>
      <c r="BJ135" s="112">
        <v>2207</v>
      </c>
      <c r="BK135" s="112">
        <v>2184</v>
      </c>
      <c r="BL135" s="112">
        <v>2193</v>
      </c>
      <c r="BM135" s="112">
        <v>2140</v>
      </c>
      <c r="BN135" s="112">
        <v>2339</v>
      </c>
      <c r="BO135" s="112">
        <v>2251</v>
      </c>
      <c r="BP135" s="112">
        <v>2260</v>
      </c>
      <c r="BQ135" s="112">
        <v>2105</v>
      </c>
      <c r="BR135" s="112">
        <v>2205</v>
      </c>
      <c r="BS135" s="112">
        <v>2146</v>
      </c>
      <c r="BT135" s="112">
        <v>2079</v>
      </c>
      <c r="BU135" s="112">
        <v>1986</v>
      </c>
      <c r="BV135" s="112">
        <v>1793</v>
      </c>
      <c r="BW135" s="112">
        <v>1781</v>
      </c>
      <c r="BX135" s="112">
        <v>1685</v>
      </c>
      <c r="BY135" s="112">
        <v>1685</v>
      </c>
      <c r="BZ135" s="112">
        <v>1566</v>
      </c>
      <c r="CA135" s="112">
        <v>1497</v>
      </c>
      <c r="CB135" s="112">
        <v>1454</v>
      </c>
      <c r="CC135" s="112">
        <v>1355</v>
      </c>
      <c r="CD135" s="112">
        <v>1338</v>
      </c>
      <c r="CE135" s="112">
        <v>1435</v>
      </c>
      <c r="CF135" s="112">
        <v>1396</v>
      </c>
      <c r="CG135" s="112">
        <v>1508</v>
      </c>
      <c r="CH135" s="112">
        <v>1649</v>
      </c>
      <c r="CI135" s="112">
        <v>1217</v>
      </c>
      <c r="CJ135" s="112">
        <v>1198</v>
      </c>
      <c r="CK135" s="112">
        <v>1177</v>
      </c>
      <c r="CL135" s="112">
        <v>1038</v>
      </c>
      <c r="CM135" s="112">
        <v>935</v>
      </c>
      <c r="CN135" s="112">
        <v>735</v>
      </c>
      <c r="CO135" s="112">
        <v>740</v>
      </c>
      <c r="CP135" s="112">
        <v>787</v>
      </c>
      <c r="CQ135" s="112">
        <v>716</v>
      </c>
      <c r="CR135" s="112">
        <v>639</v>
      </c>
      <c r="CS135" s="112">
        <v>553</v>
      </c>
      <c r="CT135" s="112">
        <v>546</v>
      </c>
      <c r="CU135" s="112">
        <v>524</v>
      </c>
      <c r="CV135" s="112">
        <v>380</v>
      </c>
      <c r="CW135" s="112">
        <v>332</v>
      </c>
      <c r="CX135" s="112">
        <v>312</v>
      </c>
      <c r="CY135" s="112">
        <v>1014</v>
      </c>
      <c r="CZ135" s="113">
        <v>1809</v>
      </c>
      <c r="DA135" s="113">
        <v>1830</v>
      </c>
      <c r="DB135" s="113">
        <v>1964</v>
      </c>
      <c r="DC135" s="113">
        <v>1999</v>
      </c>
      <c r="DD135" s="113">
        <v>2023</v>
      </c>
      <c r="DE135" s="113">
        <v>2032</v>
      </c>
      <c r="DF135" s="113">
        <v>2100</v>
      </c>
      <c r="DG135" s="113">
        <v>2072</v>
      </c>
      <c r="DH135" s="113">
        <v>2063</v>
      </c>
      <c r="DI135" s="113">
        <v>1953</v>
      </c>
      <c r="DJ135" s="113">
        <v>1985</v>
      </c>
      <c r="DK135" s="113">
        <v>1923</v>
      </c>
      <c r="DL135" s="113">
        <v>1900</v>
      </c>
      <c r="DM135" s="113">
        <v>1830</v>
      </c>
      <c r="DN135" s="113">
        <v>1760</v>
      </c>
      <c r="DO135" s="113">
        <v>1751</v>
      </c>
      <c r="DP135" s="113">
        <v>1850</v>
      </c>
      <c r="DQ135" s="113">
        <v>1675</v>
      </c>
      <c r="DR135" s="113">
        <v>1596</v>
      </c>
      <c r="DS135" s="113">
        <v>1206</v>
      </c>
      <c r="DT135" s="113">
        <v>1060</v>
      </c>
      <c r="DU135" s="113">
        <v>1252</v>
      </c>
      <c r="DV135" s="113">
        <v>1474</v>
      </c>
      <c r="DW135" s="113">
        <v>1583</v>
      </c>
      <c r="DX135" s="113">
        <v>1624</v>
      </c>
      <c r="DY135" s="113">
        <v>1750</v>
      </c>
      <c r="DZ135" s="113">
        <v>1773</v>
      </c>
      <c r="EA135" s="113">
        <v>1830</v>
      </c>
      <c r="EB135" s="113">
        <v>1882</v>
      </c>
      <c r="EC135" s="113">
        <v>1877</v>
      </c>
      <c r="ED135" s="113">
        <v>2071</v>
      </c>
      <c r="EE135" s="113">
        <v>2075</v>
      </c>
      <c r="EF135" s="113">
        <v>2247</v>
      </c>
      <c r="EG135" s="113">
        <v>2147</v>
      </c>
      <c r="EH135" s="113">
        <v>2061</v>
      </c>
      <c r="EI135" s="113">
        <v>2172</v>
      </c>
      <c r="EJ135" s="113">
        <v>2165</v>
      </c>
      <c r="EK135" s="113">
        <v>2201</v>
      </c>
      <c r="EL135" s="113">
        <v>2203</v>
      </c>
      <c r="EM135" s="113">
        <v>2251</v>
      </c>
      <c r="EN135" s="113">
        <v>2252</v>
      </c>
      <c r="EO135" s="113">
        <v>2276</v>
      </c>
      <c r="EP135" s="113">
        <v>1965</v>
      </c>
      <c r="EQ135" s="113">
        <v>1968</v>
      </c>
      <c r="ER135" s="113">
        <v>2019</v>
      </c>
      <c r="ES135" s="113">
        <v>2080</v>
      </c>
      <c r="ET135" s="113">
        <v>1988</v>
      </c>
      <c r="EU135" s="113">
        <v>2137</v>
      </c>
      <c r="EV135" s="113">
        <v>2275</v>
      </c>
      <c r="EW135" s="113">
        <v>2322</v>
      </c>
      <c r="EX135" s="113">
        <v>2323</v>
      </c>
      <c r="EY135" s="113">
        <v>2339</v>
      </c>
      <c r="EZ135" s="113">
        <v>2362</v>
      </c>
      <c r="FA135" s="113">
        <v>2300</v>
      </c>
      <c r="FB135" s="113">
        <v>2405</v>
      </c>
      <c r="FC135" s="113">
        <v>2472</v>
      </c>
      <c r="FD135" s="113">
        <v>2336</v>
      </c>
      <c r="FE135" s="113">
        <v>2317</v>
      </c>
      <c r="FF135" s="113">
        <v>2174</v>
      </c>
      <c r="FG135" s="113">
        <v>2131</v>
      </c>
      <c r="FH135" s="113">
        <v>2043</v>
      </c>
      <c r="FI135" s="113">
        <v>1942</v>
      </c>
      <c r="FJ135" s="113">
        <v>1886</v>
      </c>
      <c r="FK135" s="113">
        <v>1778</v>
      </c>
      <c r="FL135" s="113">
        <v>1749</v>
      </c>
      <c r="FM135" s="113">
        <v>1586</v>
      </c>
      <c r="FN135" s="113">
        <v>1618</v>
      </c>
      <c r="FO135" s="113">
        <v>1578</v>
      </c>
      <c r="FP135" s="113">
        <v>1531</v>
      </c>
      <c r="FQ135" s="113">
        <v>1487</v>
      </c>
      <c r="FR135" s="113">
        <v>1501</v>
      </c>
      <c r="FS135" s="113">
        <v>1538</v>
      </c>
      <c r="FT135" s="113">
        <v>1621</v>
      </c>
      <c r="FU135" s="113">
        <v>1830</v>
      </c>
      <c r="FV135" s="113">
        <v>1390</v>
      </c>
      <c r="FW135" s="113">
        <v>1368</v>
      </c>
      <c r="FX135" s="113">
        <v>1321</v>
      </c>
      <c r="FY135" s="113">
        <v>1262</v>
      </c>
      <c r="FZ135" s="113">
        <v>1071</v>
      </c>
      <c r="GA135" s="113">
        <v>929</v>
      </c>
      <c r="GB135" s="113">
        <v>980</v>
      </c>
      <c r="GC135" s="113">
        <v>997</v>
      </c>
      <c r="GD135" s="113">
        <v>941</v>
      </c>
      <c r="GE135" s="113">
        <v>809</v>
      </c>
      <c r="GF135" s="113">
        <v>790</v>
      </c>
      <c r="GG135" s="113">
        <v>742</v>
      </c>
      <c r="GH135" s="113">
        <v>699</v>
      </c>
      <c r="GI135" s="113">
        <v>606</v>
      </c>
      <c r="GJ135" s="113">
        <v>596</v>
      </c>
      <c r="GK135" s="113">
        <v>533</v>
      </c>
      <c r="GL135" s="114">
        <v>2213</v>
      </c>
    </row>
    <row r="136" spans="1:194" s="2" customFormat="1" x14ac:dyDescent="0.3">
      <c r="A136" s="115" t="s">
        <v>276</v>
      </c>
      <c r="B136" s="267" t="s">
        <v>620</v>
      </c>
      <c r="C136" s="48" t="str">
        <f t="shared" si="35"/>
        <v xml:space="preserve">England – CCGs - West Lancashire </v>
      </c>
      <c r="D136" s="69">
        <f t="shared" si="34"/>
        <v>43994</v>
      </c>
      <c r="E136" s="69">
        <f t="shared" si="34"/>
        <v>48248</v>
      </c>
      <c r="F136" s="70">
        <f t="shared" si="36"/>
        <v>114496</v>
      </c>
      <c r="G136" s="70">
        <f t="shared" si="37"/>
        <v>55455</v>
      </c>
      <c r="H136" s="71">
        <f t="shared" si="38"/>
        <v>59041</v>
      </c>
      <c r="I136" s="71">
        <f t="shared" si="39"/>
        <v>43994</v>
      </c>
      <c r="J136" s="71">
        <f t="shared" si="40"/>
        <v>48248</v>
      </c>
      <c r="K136" s="68">
        <f t="shared" si="41"/>
        <v>11461</v>
      </c>
      <c r="L136" s="69">
        <f t="shared" si="42"/>
        <v>10793</v>
      </c>
      <c r="M136" s="112">
        <v>509</v>
      </c>
      <c r="N136" s="112">
        <v>553</v>
      </c>
      <c r="O136" s="112">
        <v>534</v>
      </c>
      <c r="P136" s="112">
        <v>602</v>
      </c>
      <c r="Q136" s="112">
        <v>602</v>
      </c>
      <c r="R136" s="112">
        <v>637</v>
      </c>
      <c r="S136" s="112">
        <v>618</v>
      </c>
      <c r="T136" s="112">
        <v>669</v>
      </c>
      <c r="U136" s="112">
        <v>647</v>
      </c>
      <c r="V136" s="112">
        <v>731</v>
      </c>
      <c r="W136" s="112">
        <v>628</v>
      </c>
      <c r="X136" s="112">
        <v>668</v>
      </c>
      <c r="Y136" s="112">
        <v>747</v>
      </c>
      <c r="Z136" s="112">
        <v>675</v>
      </c>
      <c r="AA136" s="112">
        <v>686</v>
      </c>
      <c r="AB136" s="112">
        <v>661</v>
      </c>
      <c r="AC136" s="112">
        <v>629</v>
      </c>
      <c r="AD136" s="112">
        <v>665</v>
      </c>
      <c r="AE136" s="112">
        <v>667</v>
      </c>
      <c r="AF136" s="112">
        <v>973</v>
      </c>
      <c r="AG136" s="112">
        <v>938</v>
      </c>
      <c r="AH136" s="112">
        <v>891</v>
      </c>
      <c r="AI136" s="112">
        <v>741</v>
      </c>
      <c r="AJ136" s="112">
        <v>749</v>
      </c>
      <c r="AK136" s="112">
        <v>655</v>
      </c>
      <c r="AL136" s="112">
        <v>633</v>
      </c>
      <c r="AM136" s="112">
        <v>623</v>
      </c>
      <c r="AN136" s="112">
        <v>658</v>
      </c>
      <c r="AO136" s="112">
        <v>795</v>
      </c>
      <c r="AP136" s="112">
        <v>765</v>
      </c>
      <c r="AQ136" s="112">
        <v>692</v>
      </c>
      <c r="AR136" s="112">
        <v>600</v>
      </c>
      <c r="AS136" s="112">
        <v>594</v>
      </c>
      <c r="AT136" s="112">
        <v>563</v>
      </c>
      <c r="AU136" s="112">
        <v>611</v>
      </c>
      <c r="AV136" s="112">
        <v>503</v>
      </c>
      <c r="AW136" s="112">
        <v>451</v>
      </c>
      <c r="AX136" s="112">
        <v>521</v>
      </c>
      <c r="AY136" s="112">
        <v>525</v>
      </c>
      <c r="AZ136" s="112">
        <v>519</v>
      </c>
      <c r="BA136" s="112">
        <v>513</v>
      </c>
      <c r="BB136" s="112">
        <v>461</v>
      </c>
      <c r="BC136" s="112">
        <v>534</v>
      </c>
      <c r="BD136" s="112">
        <v>488</v>
      </c>
      <c r="BE136" s="112">
        <v>563</v>
      </c>
      <c r="BF136" s="112">
        <v>586</v>
      </c>
      <c r="BG136" s="112">
        <v>650</v>
      </c>
      <c r="BH136" s="112">
        <v>666</v>
      </c>
      <c r="BI136" s="112">
        <v>718</v>
      </c>
      <c r="BJ136" s="112">
        <v>797</v>
      </c>
      <c r="BK136" s="112">
        <v>763</v>
      </c>
      <c r="BL136" s="112">
        <v>820</v>
      </c>
      <c r="BM136" s="112">
        <v>774</v>
      </c>
      <c r="BN136" s="112">
        <v>783</v>
      </c>
      <c r="BO136" s="112">
        <v>896</v>
      </c>
      <c r="BP136" s="112">
        <v>881</v>
      </c>
      <c r="BQ136" s="112">
        <v>859</v>
      </c>
      <c r="BR136" s="112">
        <v>826</v>
      </c>
      <c r="BS136" s="112">
        <v>814</v>
      </c>
      <c r="BT136" s="112">
        <v>751</v>
      </c>
      <c r="BU136" s="112">
        <v>782</v>
      </c>
      <c r="BV136" s="112">
        <v>727</v>
      </c>
      <c r="BW136" s="112">
        <v>741</v>
      </c>
      <c r="BX136" s="112">
        <v>711</v>
      </c>
      <c r="BY136" s="112">
        <v>657</v>
      </c>
      <c r="BZ136" s="112">
        <v>619</v>
      </c>
      <c r="CA136" s="112">
        <v>599</v>
      </c>
      <c r="CB136" s="112">
        <v>626</v>
      </c>
      <c r="CC136" s="112">
        <v>619</v>
      </c>
      <c r="CD136" s="112">
        <v>631</v>
      </c>
      <c r="CE136" s="112">
        <v>639</v>
      </c>
      <c r="CF136" s="112">
        <v>663</v>
      </c>
      <c r="CG136" s="112">
        <v>711</v>
      </c>
      <c r="CH136" s="112">
        <v>687</v>
      </c>
      <c r="CI136" s="112">
        <v>566</v>
      </c>
      <c r="CJ136" s="112">
        <v>534</v>
      </c>
      <c r="CK136" s="112">
        <v>556</v>
      </c>
      <c r="CL136" s="112">
        <v>508</v>
      </c>
      <c r="CM136" s="112">
        <v>433</v>
      </c>
      <c r="CN136" s="112">
        <v>403</v>
      </c>
      <c r="CO136" s="112">
        <v>354</v>
      </c>
      <c r="CP136" s="112">
        <v>359</v>
      </c>
      <c r="CQ136" s="112">
        <v>301</v>
      </c>
      <c r="CR136" s="112">
        <v>317</v>
      </c>
      <c r="CS136" s="112">
        <v>251</v>
      </c>
      <c r="CT136" s="112">
        <v>216</v>
      </c>
      <c r="CU136" s="112">
        <v>183</v>
      </c>
      <c r="CV136" s="112">
        <v>172</v>
      </c>
      <c r="CW136" s="112">
        <v>132</v>
      </c>
      <c r="CX136" s="112">
        <v>127</v>
      </c>
      <c r="CY136" s="112">
        <v>360</v>
      </c>
      <c r="CZ136" s="113">
        <v>499</v>
      </c>
      <c r="DA136" s="113">
        <v>533</v>
      </c>
      <c r="DB136" s="113">
        <v>526</v>
      </c>
      <c r="DC136" s="113">
        <v>533</v>
      </c>
      <c r="DD136" s="113">
        <v>547</v>
      </c>
      <c r="DE136" s="113">
        <v>609</v>
      </c>
      <c r="DF136" s="113">
        <v>596</v>
      </c>
      <c r="DG136" s="113">
        <v>665</v>
      </c>
      <c r="DH136" s="113">
        <v>666</v>
      </c>
      <c r="DI136" s="113">
        <v>642</v>
      </c>
      <c r="DJ136" s="113">
        <v>656</v>
      </c>
      <c r="DK136" s="113">
        <v>639</v>
      </c>
      <c r="DL136" s="113">
        <v>643</v>
      </c>
      <c r="DM136" s="113">
        <v>613</v>
      </c>
      <c r="DN136" s="113">
        <v>628</v>
      </c>
      <c r="DO136" s="113">
        <v>604</v>
      </c>
      <c r="DP136" s="113">
        <v>655</v>
      </c>
      <c r="DQ136" s="113">
        <v>539</v>
      </c>
      <c r="DR136" s="113">
        <v>681</v>
      </c>
      <c r="DS136" s="113">
        <v>1263</v>
      </c>
      <c r="DT136" s="113">
        <v>1248</v>
      </c>
      <c r="DU136" s="113">
        <v>1168</v>
      </c>
      <c r="DV136" s="113">
        <v>795</v>
      </c>
      <c r="DW136" s="113">
        <v>656</v>
      </c>
      <c r="DX136" s="113">
        <v>589</v>
      </c>
      <c r="DY136" s="113">
        <v>511</v>
      </c>
      <c r="DZ136" s="113">
        <v>614</v>
      </c>
      <c r="EA136" s="113">
        <v>612</v>
      </c>
      <c r="EB136" s="113">
        <v>793</v>
      </c>
      <c r="EC136" s="113">
        <v>632</v>
      </c>
      <c r="ED136" s="113">
        <v>631</v>
      </c>
      <c r="EE136" s="113">
        <v>516</v>
      </c>
      <c r="EF136" s="113">
        <v>611</v>
      </c>
      <c r="EG136" s="113">
        <v>521</v>
      </c>
      <c r="EH136" s="113">
        <v>553</v>
      </c>
      <c r="EI136" s="113">
        <v>610</v>
      </c>
      <c r="EJ136" s="113">
        <v>615</v>
      </c>
      <c r="EK136" s="113">
        <v>600</v>
      </c>
      <c r="EL136" s="113">
        <v>575</v>
      </c>
      <c r="EM136" s="113">
        <v>523</v>
      </c>
      <c r="EN136" s="113">
        <v>661</v>
      </c>
      <c r="EO136" s="113">
        <v>597</v>
      </c>
      <c r="EP136" s="113">
        <v>539</v>
      </c>
      <c r="EQ136" s="113">
        <v>570</v>
      </c>
      <c r="ER136" s="113">
        <v>593</v>
      </c>
      <c r="ES136" s="113">
        <v>638</v>
      </c>
      <c r="ET136" s="113">
        <v>646</v>
      </c>
      <c r="EU136" s="113">
        <v>783</v>
      </c>
      <c r="EV136" s="113">
        <v>834</v>
      </c>
      <c r="EW136" s="113">
        <v>868</v>
      </c>
      <c r="EX136" s="113">
        <v>819</v>
      </c>
      <c r="EY136" s="113">
        <v>848</v>
      </c>
      <c r="EZ136" s="113">
        <v>805</v>
      </c>
      <c r="FA136" s="113">
        <v>808</v>
      </c>
      <c r="FB136" s="113">
        <v>890</v>
      </c>
      <c r="FC136" s="113">
        <v>889</v>
      </c>
      <c r="FD136" s="113">
        <v>832</v>
      </c>
      <c r="FE136" s="113">
        <v>886</v>
      </c>
      <c r="FF136" s="113">
        <v>893</v>
      </c>
      <c r="FG136" s="113">
        <v>822</v>
      </c>
      <c r="FH136" s="113">
        <v>809</v>
      </c>
      <c r="FI136" s="113">
        <v>737</v>
      </c>
      <c r="FJ136" s="113">
        <v>783</v>
      </c>
      <c r="FK136" s="113">
        <v>740</v>
      </c>
      <c r="FL136" s="113">
        <v>711</v>
      </c>
      <c r="FM136" s="113">
        <v>725</v>
      </c>
      <c r="FN136" s="113">
        <v>671</v>
      </c>
      <c r="FO136" s="113">
        <v>696</v>
      </c>
      <c r="FP136" s="113">
        <v>674</v>
      </c>
      <c r="FQ136" s="113">
        <v>681</v>
      </c>
      <c r="FR136" s="113">
        <v>656</v>
      </c>
      <c r="FS136" s="113">
        <v>699</v>
      </c>
      <c r="FT136" s="113">
        <v>799</v>
      </c>
      <c r="FU136" s="113">
        <v>875</v>
      </c>
      <c r="FV136" s="113">
        <v>658</v>
      </c>
      <c r="FW136" s="113">
        <v>601</v>
      </c>
      <c r="FX136" s="113">
        <v>586</v>
      </c>
      <c r="FY136" s="113">
        <v>585</v>
      </c>
      <c r="FZ136" s="113">
        <v>551</v>
      </c>
      <c r="GA136" s="113">
        <v>418</v>
      </c>
      <c r="GB136" s="113">
        <v>422</v>
      </c>
      <c r="GC136" s="113">
        <v>469</v>
      </c>
      <c r="GD136" s="113">
        <v>411</v>
      </c>
      <c r="GE136" s="113">
        <v>389</v>
      </c>
      <c r="GF136" s="113">
        <v>355</v>
      </c>
      <c r="GG136" s="113">
        <v>303</v>
      </c>
      <c r="GH136" s="113">
        <v>297</v>
      </c>
      <c r="GI136" s="113">
        <v>198</v>
      </c>
      <c r="GJ136" s="113">
        <v>220</v>
      </c>
      <c r="GK136" s="113">
        <v>176</v>
      </c>
      <c r="GL136" s="114">
        <v>815</v>
      </c>
    </row>
    <row r="137" spans="1:194" s="2" customFormat="1" x14ac:dyDescent="0.3">
      <c r="A137" s="115" t="s">
        <v>276</v>
      </c>
      <c r="B137" s="267" t="s">
        <v>621</v>
      </c>
      <c r="C137" s="48" t="str">
        <f t="shared" si="35"/>
        <v xml:space="preserve">England – CCGs - West Leicestershire </v>
      </c>
      <c r="D137" s="69">
        <f t="shared" si="34"/>
        <v>162877</v>
      </c>
      <c r="E137" s="69">
        <f t="shared" si="34"/>
        <v>167371</v>
      </c>
      <c r="F137" s="70">
        <f t="shared" si="36"/>
        <v>411705</v>
      </c>
      <c r="G137" s="70">
        <f t="shared" si="37"/>
        <v>204835</v>
      </c>
      <c r="H137" s="71">
        <f t="shared" si="38"/>
        <v>206870</v>
      </c>
      <c r="I137" s="71">
        <f t="shared" si="39"/>
        <v>162877</v>
      </c>
      <c r="J137" s="71">
        <f t="shared" si="40"/>
        <v>167371</v>
      </c>
      <c r="K137" s="68">
        <f t="shared" si="41"/>
        <v>41958</v>
      </c>
      <c r="L137" s="69">
        <f t="shared" si="42"/>
        <v>39499</v>
      </c>
      <c r="M137" s="112">
        <v>1969</v>
      </c>
      <c r="N137" s="112">
        <v>2038</v>
      </c>
      <c r="O137" s="112">
        <v>2275</v>
      </c>
      <c r="P137" s="112">
        <v>2284</v>
      </c>
      <c r="Q137" s="112">
        <v>2385</v>
      </c>
      <c r="R137" s="112">
        <v>2348</v>
      </c>
      <c r="S137" s="112">
        <v>2221</v>
      </c>
      <c r="T137" s="112">
        <v>2415</v>
      </c>
      <c r="U137" s="112">
        <v>2533</v>
      </c>
      <c r="V137" s="112">
        <v>2573</v>
      </c>
      <c r="W137" s="112">
        <v>2385</v>
      </c>
      <c r="X137" s="112">
        <v>2351</v>
      </c>
      <c r="Y137" s="112">
        <v>2435</v>
      </c>
      <c r="Z137" s="112">
        <v>2405</v>
      </c>
      <c r="AA137" s="112">
        <v>2359</v>
      </c>
      <c r="AB137" s="112">
        <v>2340</v>
      </c>
      <c r="AC137" s="112">
        <v>2345</v>
      </c>
      <c r="AD137" s="112">
        <v>2297</v>
      </c>
      <c r="AE137" s="112">
        <v>2494</v>
      </c>
      <c r="AF137" s="112">
        <v>3316</v>
      </c>
      <c r="AG137" s="112">
        <v>3743</v>
      </c>
      <c r="AH137" s="112">
        <v>3218</v>
      </c>
      <c r="AI137" s="112">
        <v>3108</v>
      </c>
      <c r="AJ137" s="112">
        <v>2828</v>
      </c>
      <c r="AK137" s="112">
        <v>2595</v>
      </c>
      <c r="AL137" s="112">
        <v>2821</v>
      </c>
      <c r="AM137" s="112">
        <v>2799</v>
      </c>
      <c r="AN137" s="112">
        <v>2628</v>
      </c>
      <c r="AO137" s="112">
        <v>2686</v>
      </c>
      <c r="AP137" s="112">
        <v>2824</v>
      </c>
      <c r="AQ137" s="112">
        <v>2425</v>
      </c>
      <c r="AR137" s="112">
        <v>2397</v>
      </c>
      <c r="AS137" s="112">
        <v>2356</v>
      </c>
      <c r="AT137" s="112">
        <v>2185</v>
      </c>
      <c r="AU137" s="112">
        <v>2339</v>
      </c>
      <c r="AV137" s="112">
        <v>2545</v>
      </c>
      <c r="AW137" s="112">
        <v>2316</v>
      </c>
      <c r="AX137" s="112">
        <v>2314</v>
      </c>
      <c r="AY137" s="112">
        <v>2407</v>
      </c>
      <c r="AZ137" s="112">
        <v>2376</v>
      </c>
      <c r="BA137" s="112">
        <v>2536</v>
      </c>
      <c r="BB137" s="112">
        <v>2357</v>
      </c>
      <c r="BC137" s="112">
        <v>2095</v>
      </c>
      <c r="BD137" s="112">
        <v>2284</v>
      </c>
      <c r="BE137" s="112">
        <v>2373</v>
      </c>
      <c r="BF137" s="112">
        <v>2371</v>
      </c>
      <c r="BG137" s="112">
        <v>2474</v>
      </c>
      <c r="BH137" s="112">
        <v>2761</v>
      </c>
      <c r="BI137" s="112">
        <v>2871</v>
      </c>
      <c r="BJ137" s="112">
        <v>2996</v>
      </c>
      <c r="BK137" s="112">
        <v>2815</v>
      </c>
      <c r="BL137" s="112">
        <v>2964</v>
      </c>
      <c r="BM137" s="112">
        <v>2956</v>
      </c>
      <c r="BN137" s="112">
        <v>3042</v>
      </c>
      <c r="BO137" s="112">
        <v>2963</v>
      </c>
      <c r="BP137" s="112">
        <v>2930</v>
      </c>
      <c r="BQ137" s="112">
        <v>2916</v>
      </c>
      <c r="BR137" s="112">
        <v>2743</v>
      </c>
      <c r="BS137" s="112">
        <v>2743</v>
      </c>
      <c r="BT137" s="112">
        <v>2775</v>
      </c>
      <c r="BU137" s="112">
        <v>2525</v>
      </c>
      <c r="BV137" s="112">
        <v>2502</v>
      </c>
      <c r="BW137" s="112">
        <v>2384</v>
      </c>
      <c r="BX137" s="112">
        <v>2334</v>
      </c>
      <c r="BY137" s="112">
        <v>2319</v>
      </c>
      <c r="BZ137" s="112">
        <v>2210</v>
      </c>
      <c r="CA137" s="112">
        <v>2158</v>
      </c>
      <c r="CB137" s="112">
        <v>2219</v>
      </c>
      <c r="CC137" s="112">
        <v>2183</v>
      </c>
      <c r="CD137" s="112">
        <v>2154</v>
      </c>
      <c r="CE137" s="112">
        <v>2160</v>
      </c>
      <c r="CF137" s="112">
        <v>2226</v>
      </c>
      <c r="CG137" s="112">
        <v>2328</v>
      </c>
      <c r="CH137" s="112">
        <v>2563</v>
      </c>
      <c r="CI137" s="112">
        <v>1875</v>
      </c>
      <c r="CJ137" s="112">
        <v>1841</v>
      </c>
      <c r="CK137" s="112">
        <v>1753</v>
      </c>
      <c r="CL137" s="112">
        <v>1611</v>
      </c>
      <c r="CM137" s="112">
        <v>1318</v>
      </c>
      <c r="CN137" s="112">
        <v>1111</v>
      </c>
      <c r="CO137" s="112">
        <v>1126</v>
      </c>
      <c r="CP137" s="112">
        <v>1094</v>
      </c>
      <c r="CQ137" s="112">
        <v>1001</v>
      </c>
      <c r="CR137" s="112">
        <v>863</v>
      </c>
      <c r="CS137" s="112">
        <v>748</v>
      </c>
      <c r="CT137" s="112">
        <v>677</v>
      </c>
      <c r="CU137" s="112">
        <v>531</v>
      </c>
      <c r="CV137" s="112">
        <v>507</v>
      </c>
      <c r="CW137" s="112">
        <v>438</v>
      </c>
      <c r="CX137" s="112">
        <v>388</v>
      </c>
      <c r="CY137" s="112">
        <v>1045</v>
      </c>
      <c r="CZ137" s="113">
        <v>1871</v>
      </c>
      <c r="DA137" s="113">
        <v>1888</v>
      </c>
      <c r="DB137" s="113">
        <v>2088</v>
      </c>
      <c r="DC137" s="113">
        <v>2059</v>
      </c>
      <c r="DD137" s="113">
        <v>2273</v>
      </c>
      <c r="DE137" s="113">
        <v>2264</v>
      </c>
      <c r="DF137" s="113">
        <v>2175</v>
      </c>
      <c r="DG137" s="113">
        <v>2255</v>
      </c>
      <c r="DH137" s="113">
        <v>2357</v>
      </c>
      <c r="DI137" s="113">
        <v>2477</v>
      </c>
      <c r="DJ137" s="113">
        <v>2343</v>
      </c>
      <c r="DK137" s="113">
        <v>2198</v>
      </c>
      <c r="DL137" s="113">
        <v>2314</v>
      </c>
      <c r="DM137" s="113">
        <v>2224</v>
      </c>
      <c r="DN137" s="113">
        <v>2171</v>
      </c>
      <c r="DO137" s="113">
        <v>2069</v>
      </c>
      <c r="DP137" s="113">
        <v>2310</v>
      </c>
      <c r="DQ137" s="113">
        <v>2163</v>
      </c>
      <c r="DR137" s="113">
        <v>2193</v>
      </c>
      <c r="DS137" s="113">
        <v>2708</v>
      </c>
      <c r="DT137" s="113">
        <v>2849</v>
      </c>
      <c r="DU137" s="113">
        <v>2638</v>
      </c>
      <c r="DV137" s="113">
        <v>2754</v>
      </c>
      <c r="DW137" s="113">
        <v>2493</v>
      </c>
      <c r="DX137" s="113">
        <v>2345</v>
      </c>
      <c r="DY137" s="113">
        <v>2466</v>
      </c>
      <c r="DZ137" s="113">
        <v>2570</v>
      </c>
      <c r="EA137" s="113">
        <v>2614</v>
      </c>
      <c r="EB137" s="113">
        <v>2775</v>
      </c>
      <c r="EC137" s="113">
        <v>2810</v>
      </c>
      <c r="ED137" s="113">
        <v>2621</v>
      </c>
      <c r="EE137" s="113">
        <v>2508</v>
      </c>
      <c r="EF137" s="113">
        <v>2659</v>
      </c>
      <c r="EG137" s="113">
        <v>2493</v>
      </c>
      <c r="EH137" s="113">
        <v>2557</v>
      </c>
      <c r="EI137" s="113">
        <v>2612</v>
      </c>
      <c r="EJ137" s="113">
        <v>2588</v>
      </c>
      <c r="EK137" s="113">
        <v>2712</v>
      </c>
      <c r="EL137" s="113">
        <v>2649</v>
      </c>
      <c r="EM137" s="113">
        <v>2608</v>
      </c>
      <c r="EN137" s="113">
        <v>2553</v>
      </c>
      <c r="EO137" s="113">
        <v>2476</v>
      </c>
      <c r="EP137" s="113">
        <v>2323</v>
      </c>
      <c r="EQ137" s="113">
        <v>2137</v>
      </c>
      <c r="ER137" s="113">
        <v>2354</v>
      </c>
      <c r="ES137" s="113">
        <v>2455</v>
      </c>
      <c r="ET137" s="113">
        <v>2528</v>
      </c>
      <c r="EU137" s="113">
        <v>2757</v>
      </c>
      <c r="EV137" s="113">
        <v>2768</v>
      </c>
      <c r="EW137" s="113">
        <v>3131</v>
      </c>
      <c r="EX137" s="113">
        <v>2912</v>
      </c>
      <c r="EY137" s="113">
        <v>3087</v>
      </c>
      <c r="EZ137" s="113">
        <v>3020</v>
      </c>
      <c r="FA137" s="113">
        <v>2895</v>
      </c>
      <c r="FB137" s="113">
        <v>2980</v>
      </c>
      <c r="FC137" s="113">
        <v>2943</v>
      </c>
      <c r="FD137" s="113">
        <v>2886</v>
      </c>
      <c r="FE137" s="113">
        <v>2828</v>
      </c>
      <c r="FF137" s="113">
        <v>2854</v>
      </c>
      <c r="FG137" s="113">
        <v>2732</v>
      </c>
      <c r="FH137" s="113">
        <v>2564</v>
      </c>
      <c r="FI137" s="113">
        <v>2510</v>
      </c>
      <c r="FJ137" s="113">
        <v>2508</v>
      </c>
      <c r="FK137" s="113">
        <v>2286</v>
      </c>
      <c r="FL137" s="113">
        <v>2247</v>
      </c>
      <c r="FM137" s="113">
        <v>2092</v>
      </c>
      <c r="FN137" s="113">
        <v>2236</v>
      </c>
      <c r="FO137" s="113">
        <v>2373</v>
      </c>
      <c r="FP137" s="113">
        <v>2285</v>
      </c>
      <c r="FQ137" s="113">
        <v>2243</v>
      </c>
      <c r="FR137" s="113">
        <v>2247</v>
      </c>
      <c r="FS137" s="113">
        <v>2406</v>
      </c>
      <c r="FT137" s="113">
        <v>2519</v>
      </c>
      <c r="FU137" s="113">
        <v>2496</v>
      </c>
      <c r="FV137" s="113">
        <v>1954</v>
      </c>
      <c r="FW137" s="113">
        <v>2034</v>
      </c>
      <c r="FX137" s="113">
        <v>2015</v>
      </c>
      <c r="FY137" s="113">
        <v>1747</v>
      </c>
      <c r="FZ137" s="113">
        <v>1436</v>
      </c>
      <c r="GA137" s="113">
        <v>1307</v>
      </c>
      <c r="GB137" s="113">
        <v>1299</v>
      </c>
      <c r="GC137" s="113">
        <v>1262</v>
      </c>
      <c r="GD137" s="113">
        <v>1163</v>
      </c>
      <c r="GE137" s="113">
        <v>1078</v>
      </c>
      <c r="GF137" s="113">
        <v>992</v>
      </c>
      <c r="GG137" s="113">
        <v>870</v>
      </c>
      <c r="GH137" s="113">
        <v>782</v>
      </c>
      <c r="GI137" s="113">
        <v>691</v>
      </c>
      <c r="GJ137" s="113">
        <v>651</v>
      </c>
      <c r="GK137" s="113">
        <v>629</v>
      </c>
      <c r="GL137" s="114">
        <v>2608</v>
      </c>
    </row>
    <row r="138" spans="1:194" s="2" customFormat="1" x14ac:dyDescent="0.3">
      <c r="A138" s="115" t="s">
        <v>276</v>
      </c>
      <c r="B138" s="267" t="s">
        <v>622</v>
      </c>
      <c r="C138" s="48" t="str">
        <f t="shared" si="35"/>
        <v xml:space="preserve">England – CCGs - West Suffolk </v>
      </c>
      <c r="D138" s="69">
        <f t="shared" si="34"/>
        <v>90596</v>
      </c>
      <c r="E138" s="69">
        <f t="shared" si="34"/>
        <v>92681</v>
      </c>
      <c r="F138" s="70">
        <f t="shared" si="36"/>
        <v>230556</v>
      </c>
      <c r="G138" s="70">
        <f t="shared" si="37"/>
        <v>114860</v>
      </c>
      <c r="H138" s="71">
        <f t="shared" si="38"/>
        <v>115696</v>
      </c>
      <c r="I138" s="71">
        <f t="shared" si="39"/>
        <v>90596</v>
      </c>
      <c r="J138" s="71">
        <f t="shared" si="40"/>
        <v>92681</v>
      </c>
      <c r="K138" s="68">
        <f t="shared" si="41"/>
        <v>24264</v>
      </c>
      <c r="L138" s="69">
        <f t="shared" si="42"/>
        <v>23015</v>
      </c>
      <c r="M138" s="112">
        <v>1237</v>
      </c>
      <c r="N138" s="112">
        <v>1277</v>
      </c>
      <c r="O138" s="112">
        <v>1296</v>
      </c>
      <c r="P138" s="112">
        <v>1337</v>
      </c>
      <c r="Q138" s="112">
        <v>1466</v>
      </c>
      <c r="R138" s="112">
        <v>1300</v>
      </c>
      <c r="S138" s="112">
        <v>1352</v>
      </c>
      <c r="T138" s="112">
        <v>1497</v>
      </c>
      <c r="U138" s="112">
        <v>1509</v>
      </c>
      <c r="V138" s="112">
        <v>1536</v>
      </c>
      <c r="W138" s="112">
        <v>1528</v>
      </c>
      <c r="X138" s="112">
        <v>1309</v>
      </c>
      <c r="Y138" s="112">
        <v>1358</v>
      </c>
      <c r="Z138" s="112">
        <v>1365</v>
      </c>
      <c r="AA138" s="112">
        <v>1296</v>
      </c>
      <c r="AB138" s="112">
        <v>1223</v>
      </c>
      <c r="AC138" s="112">
        <v>1189</v>
      </c>
      <c r="AD138" s="112">
        <v>1189</v>
      </c>
      <c r="AE138" s="112">
        <v>1071</v>
      </c>
      <c r="AF138" s="112">
        <v>890</v>
      </c>
      <c r="AG138" s="112">
        <v>884</v>
      </c>
      <c r="AH138" s="112">
        <v>1178</v>
      </c>
      <c r="AI138" s="112">
        <v>1201</v>
      </c>
      <c r="AJ138" s="112">
        <v>1341</v>
      </c>
      <c r="AK138" s="112">
        <v>1333</v>
      </c>
      <c r="AL138" s="112">
        <v>1426</v>
      </c>
      <c r="AM138" s="112">
        <v>1455</v>
      </c>
      <c r="AN138" s="112">
        <v>1401</v>
      </c>
      <c r="AO138" s="112">
        <v>1471</v>
      </c>
      <c r="AP138" s="112">
        <v>1596</v>
      </c>
      <c r="AQ138" s="112">
        <v>1443</v>
      </c>
      <c r="AR138" s="112">
        <v>1578</v>
      </c>
      <c r="AS138" s="112">
        <v>1656</v>
      </c>
      <c r="AT138" s="112">
        <v>1564</v>
      </c>
      <c r="AU138" s="112">
        <v>1602</v>
      </c>
      <c r="AV138" s="112">
        <v>1485</v>
      </c>
      <c r="AW138" s="112">
        <v>1507</v>
      </c>
      <c r="AX138" s="112">
        <v>1443</v>
      </c>
      <c r="AY138" s="112">
        <v>1483</v>
      </c>
      <c r="AZ138" s="112">
        <v>1428</v>
      </c>
      <c r="BA138" s="112">
        <v>1364</v>
      </c>
      <c r="BB138" s="112">
        <v>1401</v>
      </c>
      <c r="BC138" s="112">
        <v>1177</v>
      </c>
      <c r="BD138" s="112">
        <v>1173</v>
      </c>
      <c r="BE138" s="112">
        <v>1264</v>
      </c>
      <c r="BF138" s="112">
        <v>1258</v>
      </c>
      <c r="BG138" s="112">
        <v>1299</v>
      </c>
      <c r="BH138" s="112">
        <v>1304</v>
      </c>
      <c r="BI138" s="112">
        <v>1482</v>
      </c>
      <c r="BJ138" s="112">
        <v>1587</v>
      </c>
      <c r="BK138" s="112">
        <v>1548</v>
      </c>
      <c r="BL138" s="112">
        <v>1727</v>
      </c>
      <c r="BM138" s="112">
        <v>1512</v>
      </c>
      <c r="BN138" s="112">
        <v>1688</v>
      </c>
      <c r="BO138" s="112">
        <v>1633</v>
      </c>
      <c r="BP138" s="112">
        <v>1627</v>
      </c>
      <c r="BQ138" s="112">
        <v>1698</v>
      </c>
      <c r="BR138" s="112">
        <v>1621</v>
      </c>
      <c r="BS138" s="112">
        <v>1561</v>
      </c>
      <c r="BT138" s="112">
        <v>1471</v>
      </c>
      <c r="BU138" s="112">
        <v>1393</v>
      </c>
      <c r="BV138" s="112">
        <v>1279</v>
      </c>
      <c r="BW138" s="112">
        <v>1426</v>
      </c>
      <c r="BX138" s="112">
        <v>1264</v>
      </c>
      <c r="BY138" s="112">
        <v>1253</v>
      </c>
      <c r="BZ138" s="112">
        <v>1178</v>
      </c>
      <c r="CA138" s="112">
        <v>1221</v>
      </c>
      <c r="CB138" s="112">
        <v>1262</v>
      </c>
      <c r="CC138" s="112">
        <v>1246</v>
      </c>
      <c r="CD138" s="112">
        <v>1287</v>
      </c>
      <c r="CE138" s="112">
        <v>1278</v>
      </c>
      <c r="CF138" s="112">
        <v>1358</v>
      </c>
      <c r="CG138" s="112">
        <v>1460</v>
      </c>
      <c r="CH138" s="112">
        <v>1540</v>
      </c>
      <c r="CI138" s="112">
        <v>1181</v>
      </c>
      <c r="CJ138" s="112">
        <v>1135</v>
      </c>
      <c r="CK138" s="112">
        <v>1097</v>
      </c>
      <c r="CL138" s="112">
        <v>981</v>
      </c>
      <c r="CM138" s="112">
        <v>898</v>
      </c>
      <c r="CN138" s="112">
        <v>763</v>
      </c>
      <c r="CO138" s="112">
        <v>755</v>
      </c>
      <c r="CP138" s="112">
        <v>764</v>
      </c>
      <c r="CQ138" s="112">
        <v>709</v>
      </c>
      <c r="CR138" s="112">
        <v>615</v>
      </c>
      <c r="CS138" s="112">
        <v>537</v>
      </c>
      <c r="CT138" s="112">
        <v>515</v>
      </c>
      <c r="CU138" s="112">
        <v>398</v>
      </c>
      <c r="CV138" s="112">
        <v>385</v>
      </c>
      <c r="CW138" s="112">
        <v>334</v>
      </c>
      <c r="CX138" s="112">
        <v>277</v>
      </c>
      <c r="CY138" s="112">
        <v>976</v>
      </c>
      <c r="CZ138" s="113">
        <v>1127</v>
      </c>
      <c r="DA138" s="113">
        <v>1128</v>
      </c>
      <c r="DB138" s="113">
        <v>1233</v>
      </c>
      <c r="DC138" s="113">
        <v>1242</v>
      </c>
      <c r="DD138" s="113">
        <v>1426</v>
      </c>
      <c r="DE138" s="113">
        <v>1327</v>
      </c>
      <c r="DF138" s="113">
        <v>1280</v>
      </c>
      <c r="DG138" s="113">
        <v>1418</v>
      </c>
      <c r="DH138" s="113">
        <v>1309</v>
      </c>
      <c r="DI138" s="113">
        <v>1430</v>
      </c>
      <c r="DJ138" s="113">
        <v>1291</v>
      </c>
      <c r="DK138" s="113">
        <v>1365</v>
      </c>
      <c r="DL138" s="113">
        <v>1341</v>
      </c>
      <c r="DM138" s="113">
        <v>1288</v>
      </c>
      <c r="DN138" s="113">
        <v>1227</v>
      </c>
      <c r="DO138" s="113">
        <v>1191</v>
      </c>
      <c r="DP138" s="113">
        <v>1235</v>
      </c>
      <c r="DQ138" s="113">
        <v>1157</v>
      </c>
      <c r="DR138" s="113">
        <v>1090</v>
      </c>
      <c r="DS138" s="113">
        <v>764</v>
      </c>
      <c r="DT138" s="113">
        <v>698</v>
      </c>
      <c r="DU138" s="113">
        <v>953</v>
      </c>
      <c r="DV138" s="113">
        <v>1186</v>
      </c>
      <c r="DW138" s="113">
        <v>1280</v>
      </c>
      <c r="DX138" s="113">
        <v>1230</v>
      </c>
      <c r="DY138" s="113">
        <v>1265</v>
      </c>
      <c r="DZ138" s="113">
        <v>1304</v>
      </c>
      <c r="EA138" s="113">
        <v>1273</v>
      </c>
      <c r="EB138" s="113">
        <v>1276</v>
      </c>
      <c r="EC138" s="113">
        <v>1396</v>
      </c>
      <c r="ED138" s="113">
        <v>1405</v>
      </c>
      <c r="EE138" s="113">
        <v>1423</v>
      </c>
      <c r="EF138" s="113">
        <v>1470</v>
      </c>
      <c r="EG138" s="113">
        <v>1404</v>
      </c>
      <c r="EH138" s="113">
        <v>1446</v>
      </c>
      <c r="EI138" s="113">
        <v>1428</v>
      </c>
      <c r="EJ138" s="113">
        <v>1354</v>
      </c>
      <c r="EK138" s="113">
        <v>1377</v>
      </c>
      <c r="EL138" s="113">
        <v>1437</v>
      </c>
      <c r="EM138" s="113">
        <v>1291</v>
      </c>
      <c r="EN138" s="113">
        <v>1331</v>
      </c>
      <c r="EO138" s="113">
        <v>1252</v>
      </c>
      <c r="EP138" s="113">
        <v>1146</v>
      </c>
      <c r="EQ138" s="113">
        <v>1195</v>
      </c>
      <c r="ER138" s="113">
        <v>1175</v>
      </c>
      <c r="ES138" s="113">
        <v>1282</v>
      </c>
      <c r="ET138" s="113">
        <v>1282</v>
      </c>
      <c r="EU138" s="113">
        <v>1489</v>
      </c>
      <c r="EV138" s="113">
        <v>1428</v>
      </c>
      <c r="EW138" s="113">
        <v>1521</v>
      </c>
      <c r="EX138" s="113">
        <v>1550</v>
      </c>
      <c r="EY138" s="113">
        <v>1649</v>
      </c>
      <c r="EZ138" s="113">
        <v>1660</v>
      </c>
      <c r="FA138" s="113">
        <v>1625</v>
      </c>
      <c r="FB138" s="113">
        <v>1752</v>
      </c>
      <c r="FC138" s="113">
        <v>1664</v>
      </c>
      <c r="FD138" s="113">
        <v>1712</v>
      </c>
      <c r="FE138" s="113">
        <v>1577</v>
      </c>
      <c r="FF138" s="113">
        <v>1556</v>
      </c>
      <c r="FG138" s="113">
        <v>1528</v>
      </c>
      <c r="FH138" s="113">
        <v>1367</v>
      </c>
      <c r="FI138" s="113">
        <v>1493</v>
      </c>
      <c r="FJ138" s="113">
        <v>1425</v>
      </c>
      <c r="FK138" s="113">
        <v>1410</v>
      </c>
      <c r="FL138" s="113">
        <v>1353</v>
      </c>
      <c r="FM138" s="113">
        <v>1322</v>
      </c>
      <c r="FN138" s="113">
        <v>1412</v>
      </c>
      <c r="FO138" s="113">
        <v>1387</v>
      </c>
      <c r="FP138" s="113">
        <v>1284</v>
      </c>
      <c r="FQ138" s="113">
        <v>1340</v>
      </c>
      <c r="FR138" s="113">
        <v>1384</v>
      </c>
      <c r="FS138" s="113">
        <v>1494</v>
      </c>
      <c r="FT138" s="113">
        <v>1611</v>
      </c>
      <c r="FU138" s="113">
        <v>1813</v>
      </c>
      <c r="FV138" s="113">
        <v>1349</v>
      </c>
      <c r="FW138" s="113">
        <v>1230</v>
      </c>
      <c r="FX138" s="113">
        <v>1296</v>
      </c>
      <c r="FY138" s="113">
        <v>1171</v>
      </c>
      <c r="FZ138" s="113">
        <v>1004</v>
      </c>
      <c r="GA138" s="113">
        <v>903</v>
      </c>
      <c r="GB138" s="113">
        <v>860</v>
      </c>
      <c r="GC138" s="113">
        <v>859</v>
      </c>
      <c r="GD138" s="113">
        <v>799</v>
      </c>
      <c r="GE138" s="113">
        <v>748</v>
      </c>
      <c r="GF138" s="113">
        <v>696</v>
      </c>
      <c r="GG138" s="113">
        <v>608</v>
      </c>
      <c r="GH138" s="113">
        <v>591</v>
      </c>
      <c r="GI138" s="113">
        <v>440</v>
      </c>
      <c r="GJ138" s="113">
        <v>486</v>
      </c>
      <c r="GK138" s="113">
        <v>423</v>
      </c>
      <c r="GL138" s="114">
        <v>1999</v>
      </c>
    </row>
    <row r="139" spans="1:194" s="2" customFormat="1" x14ac:dyDescent="0.3">
      <c r="A139" s="115" t="s">
        <v>276</v>
      </c>
      <c r="B139" s="267" t="s">
        <v>623</v>
      </c>
      <c r="C139" s="48" t="str">
        <f t="shared" si="35"/>
        <v xml:space="preserve">England – CCGs - West Sussex </v>
      </c>
      <c r="D139" s="69">
        <f t="shared" si="34"/>
        <v>327773</v>
      </c>
      <c r="E139" s="69">
        <f t="shared" si="34"/>
        <v>357417</v>
      </c>
      <c r="F139" s="70">
        <f t="shared" si="36"/>
        <v>860949</v>
      </c>
      <c r="G139" s="70">
        <f t="shared" si="37"/>
        <v>418387</v>
      </c>
      <c r="H139" s="71">
        <f t="shared" si="38"/>
        <v>442562</v>
      </c>
      <c r="I139" s="71">
        <f t="shared" si="39"/>
        <v>327773</v>
      </c>
      <c r="J139" s="71">
        <f t="shared" si="40"/>
        <v>357417</v>
      </c>
      <c r="K139" s="68">
        <f t="shared" si="41"/>
        <v>90614</v>
      </c>
      <c r="L139" s="69">
        <f t="shared" si="42"/>
        <v>85145</v>
      </c>
      <c r="M139" s="112">
        <v>4125</v>
      </c>
      <c r="N139" s="112">
        <v>4391</v>
      </c>
      <c r="O139" s="112">
        <v>4617</v>
      </c>
      <c r="P139" s="112">
        <v>4863</v>
      </c>
      <c r="Q139" s="112">
        <v>5052</v>
      </c>
      <c r="R139" s="112">
        <v>5161</v>
      </c>
      <c r="S139" s="112">
        <v>5126</v>
      </c>
      <c r="T139" s="112">
        <v>5373</v>
      </c>
      <c r="U139" s="112">
        <v>5545</v>
      </c>
      <c r="V139" s="112">
        <v>5481</v>
      </c>
      <c r="W139" s="112">
        <v>5614</v>
      </c>
      <c r="X139" s="112">
        <v>5375</v>
      </c>
      <c r="Y139" s="112">
        <v>5370</v>
      </c>
      <c r="Z139" s="112">
        <v>5214</v>
      </c>
      <c r="AA139" s="112">
        <v>4985</v>
      </c>
      <c r="AB139" s="112">
        <v>4762</v>
      </c>
      <c r="AC139" s="112">
        <v>4885</v>
      </c>
      <c r="AD139" s="112">
        <v>4675</v>
      </c>
      <c r="AE139" s="112">
        <v>4320</v>
      </c>
      <c r="AF139" s="112">
        <v>3727</v>
      </c>
      <c r="AG139" s="112">
        <v>3387</v>
      </c>
      <c r="AH139" s="112">
        <v>3739</v>
      </c>
      <c r="AI139" s="112">
        <v>3985</v>
      </c>
      <c r="AJ139" s="112">
        <v>4366</v>
      </c>
      <c r="AK139" s="112">
        <v>4297</v>
      </c>
      <c r="AL139" s="112">
        <v>4145</v>
      </c>
      <c r="AM139" s="112">
        <v>4329</v>
      </c>
      <c r="AN139" s="112">
        <v>4267</v>
      </c>
      <c r="AO139" s="112">
        <v>4264</v>
      </c>
      <c r="AP139" s="112">
        <v>4557</v>
      </c>
      <c r="AQ139" s="112">
        <v>4555</v>
      </c>
      <c r="AR139" s="112">
        <v>4498</v>
      </c>
      <c r="AS139" s="112">
        <v>4763</v>
      </c>
      <c r="AT139" s="112">
        <v>4642</v>
      </c>
      <c r="AU139" s="112">
        <v>4708</v>
      </c>
      <c r="AV139" s="112">
        <v>4733</v>
      </c>
      <c r="AW139" s="112">
        <v>4821</v>
      </c>
      <c r="AX139" s="112">
        <v>4798</v>
      </c>
      <c r="AY139" s="112">
        <v>5160</v>
      </c>
      <c r="AZ139" s="112">
        <v>5334</v>
      </c>
      <c r="BA139" s="112">
        <v>5236</v>
      </c>
      <c r="BB139" s="112">
        <v>5353</v>
      </c>
      <c r="BC139" s="112">
        <v>5101</v>
      </c>
      <c r="BD139" s="112">
        <v>5016</v>
      </c>
      <c r="BE139" s="112">
        <v>5028</v>
      </c>
      <c r="BF139" s="112">
        <v>5056</v>
      </c>
      <c r="BG139" s="112">
        <v>5456</v>
      </c>
      <c r="BH139" s="112">
        <v>5502</v>
      </c>
      <c r="BI139" s="112">
        <v>5920</v>
      </c>
      <c r="BJ139" s="112">
        <v>6108</v>
      </c>
      <c r="BK139" s="112">
        <v>5989</v>
      </c>
      <c r="BL139" s="112">
        <v>6214</v>
      </c>
      <c r="BM139" s="112">
        <v>6207</v>
      </c>
      <c r="BN139" s="112">
        <v>6344</v>
      </c>
      <c r="BO139" s="112">
        <v>6192</v>
      </c>
      <c r="BP139" s="112">
        <v>6366</v>
      </c>
      <c r="BQ139" s="112">
        <v>6209</v>
      </c>
      <c r="BR139" s="112">
        <v>6067</v>
      </c>
      <c r="BS139" s="112">
        <v>5806</v>
      </c>
      <c r="BT139" s="112">
        <v>5746</v>
      </c>
      <c r="BU139" s="112">
        <v>5393</v>
      </c>
      <c r="BV139" s="112">
        <v>5394</v>
      </c>
      <c r="BW139" s="112">
        <v>5279</v>
      </c>
      <c r="BX139" s="112">
        <v>4905</v>
      </c>
      <c r="BY139" s="112">
        <v>4869</v>
      </c>
      <c r="BZ139" s="112">
        <v>4833</v>
      </c>
      <c r="CA139" s="112">
        <v>4793</v>
      </c>
      <c r="CB139" s="112">
        <v>4705</v>
      </c>
      <c r="CC139" s="112">
        <v>4424</v>
      </c>
      <c r="CD139" s="112">
        <v>4511</v>
      </c>
      <c r="CE139" s="112">
        <v>4664</v>
      </c>
      <c r="CF139" s="112">
        <v>4900</v>
      </c>
      <c r="CG139" s="112">
        <v>5106</v>
      </c>
      <c r="CH139" s="112">
        <v>5706</v>
      </c>
      <c r="CI139" s="112">
        <v>4380</v>
      </c>
      <c r="CJ139" s="112">
        <v>4214</v>
      </c>
      <c r="CK139" s="112">
        <v>4107</v>
      </c>
      <c r="CL139" s="112">
        <v>3816</v>
      </c>
      <c r="CM139" s="112">
        <v>3235</v>
      </c>
      <c r="CN139" s="112">
        <v>2730</v>
      </c>
      <c r="CO139" s="112">
        <v>2740</v>
      </c>
      <c r="CP139" s="112">
        <v>2626</v>
      </c>
      <c r="CQ139" s="112">
        <v>2594</v>
      </c>
      <c r="CR139" s="112">
        <v>2298</v>
      </c>
      <c r="CS139" s="112">
        <v>2075</v>
      </c>
      <c r="CT139" s="112">
        <v>1884</v>
      </c>
      <c r="CU139" s="112">
        <v>1647</v>
      </c>
      <c r="CV139" s="112">
        <v>1383</v>
      </c>
      <c r="CW139" s="112">
        <v>1271</v>
      </c>
      <c r="CX139" s="112">
        <v>1170</v>
      </c>
      <c r="CY139" s="112">
        <v>3810</v>
      </c>
      <c r="CZ139" s="113">
        <v>4099</v>
      </c>
      <c r="DA139" s="113">
        <v>4222</v>
      </c>
      <c r="DB139" s="113">
        <v>4378</v>
      </c>
      <c r="DC139" s="113">
        <v>4541</v>
      </c>
      <c r="DD139" s="113">
        <v>4837</v>
      </c>
      <c r="DE139" s="113">
        <v>4820</v>
      </c>
      <c r="DF139" s="113">
        <v>4886</v>
      </c>
      <c r="DG139" s="113">
        <v>4844</v>
      </c>
      <c r="DH139" s="113">
        <v>5237</v>
      </c>
      <c r="DI139" s="113">
        <v>5107</v>
      </c>
      <c r="DJ139" s="113">
        <v>5054</v>
      </c>
      <c r="DK139" s="113">
        <v>5106</v>
      </c>
      <c r="DL139" s="113">
        <v>5198</v>
      </c>
      <c r="DM139" s="113">
        <v>4896</v>
      </c>
      <c r="DN139" s="113">
        <v>4684</v>
      </c>
      <c r="DO139" s="113">
        <v>4484</v>
      </c>
      <c r="DP139" s="113">
        <v>4391</v>
      </c>
      <c r="DQ139" s="113">
        <v>4361</v>
      </c>
      <c r="DR139" s="113">
        <v>4184</v>
      </c>
      <c r="DS139" s="113">
        <v>3450</v>
      </c>
      <c r="DT139" s="113">
        <v>3154</v>
      </c>
      <c r="DU139" s="113">
        <v>3270</v>
      </c>
      <c r="DV139" s="113">
        <v>3579</v>
      </c>
      <c r="DW139" s="113">
        <v>3970</v>
      </c>
      <c r="DX139" s="113">
        <v>3964</v>
      </c>
      <c r="DY139" s="113">
        <v>4022</v>
      </c>
      <c r="DZ139" s="113">
        <v>4132</v>
      </c>
      <c r="EA139" s="113">
        <v>4180</v>
      </c>
      <c r="EB139" s="113">
        <v>4399</v>
      </c>
      <c r="EC139" s="113">
        <v>4606</v>
      </c>
      <c r="ED139" s="113">
        <v>4795</v>
      </c>
      <c r="EE139" s="113">
        <v>4972</v>
      </c>
      <c r="EF139" s="113">
        <v>5083</v>
      </c>
      <c r="EG139" s="113">
        <v>4959</v>
      </c>
      <c r="EH139" s="113">
        <v>5132</v>
      </c>
      <c r="EI139" s="113">
        <v>5334</v>
      </c>
      <c r="EJ139" s="113">
        <v>5218</v>
      </c>
      <c r="EK139" s="113">
        <v>5403</v>
      </c>
      <c r="EL139" s="113">
        <v>5735</v>
      </c>
      <c r="EM139" s="113">
        <v>5679</v>
      </c>
      <c r="EN139" s="113">
        <v>5951</v>
      </c>
      <c r="EO139" s="113">
        <v>5748</v>
      </c>
      <c r="EP139" s="113">
        <v>5380</v>
      </c>
      <c r="EQ139" s="113">
        <v>5198</v>
      </c>
      <c r="ER139" s="113">
        <v>5266</v>
      </c>
      <c r="ES139" s="113">
        <v>5612</v>
      </c>
      <c r="ET139" s="113">
        <v>5802</v>
      </c>
      <c r="EU139" s="113">
        <v>5908</v>
      </c>
      <c r="EV139" s="113">
        <v>6140</v>
      </c>
      <c r="EW139" s="113">
        <v>6400</v>
      </c>
      <c r="EX139" s="113">
        <v>5970</v>
      </c>
      <c r="EY139" s="113">
        <v>6274</v>
      </c>
      <c r="EZ139" s="113">
        <v>6340</v>
      </c>
      <c r="FA139" s="113">
        <v>6491</v>
      </c>
      <c r="FB139" s="113">
        <v>6329</v>
      </c>
      <c r="FC139" s="113">
        <v>6523</v>
      </c>
      <c r="FD139" s="113">
        <v>6591</v>
      </c>
      <c r="FE139" s="113">
        <v>6259</v>
      </c>
      <c r="FF139" s="113">
        <v>6250</v>
      </c>
      <c r="FG139" s="113">
        <v>5974</v>
      </c>
      <c r="FH139" s="113">
        <v>5714</v>
      </c>
      <c r="FI139" s="113">
        <v>5794</v>
      </c>
      <c r="FJ139" s="113">
        <v>5712</v>
      </c>
      <c r="FK139" s="113">
        <v>5418</v>
      </c>
      <c r="FL139" s="113">
        <v>5304</v>
      </c>
      <c r="FM139" s="113">
        <v>5187</v>
      </c>
      <c r="FN139" s="113">
        <v>5190</v>
      </c>
      <c r="FO139" s="113">
        <v>5057</v>
      </c>
      <c r="FP139" s="113">
        <v>5171</v>
      </c>
      <c r="FQ139" s="113">
        <v>5152</v>
      </c>
      <c r="FR139" s="113">
        <v>5287</v>
      </c>
      <c r="FS139" s="113">
        <v>5570</v>
      </c>
      <c r="FT139" s="113">
        <v>5950</v>
      </c>
      <c r="FU139" s="113">
        <v>6583</v>
      </c>
      <c r="FV139" s="113">
        <v>5065</v>
      </c>
      <c r="FW139" s="113">
        <v>4765</v>
      </c>
      <c r="FX139" s="113">
        <v>4558</v>
      </c>
      <c r="FY139" s="113">
        <v>4493</v>
      </c>
      <c r="FZ139" s="113">
        <v>3686</v>
      </c>
      <c r="GA139" s="113">
        <v>3246</v>
      </c>
      <c r="GB139" s="113">
        <v>3594</v>
      </c>
      <c r="GC139" s="113">
        <v>3453</v>
      </c>
      <c r="GD139" s="113">
        <v>3256</v>
      </c>
      <c r="GE139" s="113">
        <v>3005</v>
      </c>
      <c r="GF139" s="113">
        <v>2821</v>
      </c>
      <c r="GG139" s="113">
        <v>2639</v>
      </c>
      <c r="GH139" s="113">
        <v>2407</v>
      </c>
      <c r="GI139" s="113">
        <v>2176</v>
      </c>
      <c r="GJ139" s="113">
        <v>2039</v>
      </c>
      <c r="GK139" s="113">
        <v>1864</v>
      </c>
      <c r="GL139" s="114">
        <v>7635</v>
      </c>
    </row>
    <row r="140" spans="1:194" s="2" customFormat="1" x14ac:dyDescent="0.3">
      <c r="A140" s="115" t="s">
        <v>276</v>
      </c>
      <c r="B140" s="267" t="s">
        <v>624</v>
      </c>
      <c r="C140" s="48" t="str">
        <f t="shared" si="35"/>
        <v xml:space="preserve">England – CCGs - Wigan Borough </v>
      </c>
      <c r="D140" s="69">
        <f t="shared" si="34"/>
        <v>129027</v>
      </c>
      <c r="E140" s="69">
        <f t="shared" si="34"/>
        <v>132301</v>
      </c>
      <c r="F140" s="70">
        <f t="shared" si="36"/>
        <v>330712</v>
      </c>
      <c r="G140" s="70">
        <f t="shared" si="37"/>
        <v>164901</v>
      </c>
      <c r="H140" s="71">
        <f t="shared" si="38"/>
        <v>165811</v>
      </c>
      <c r="I140" s="71">
        <f t="shared" si="39"/>
        <v>129027</v>
      </c>
      <c r="J140" s="71">
        <f t="shared" si="40"/>
        <v>132301</v>
      </c>
      <c r="K140" s="68">
        <f t="shared" si="41"/>
        <v>35874</v>
      </c>
      <c r="L140" s="69">
        <f t="shared" si="42"/>
        <v>33510</v>
      </c>
      <c r="M140" s="112">
        <v>1698</v>
      </c>
      <c r="N140" s="112">
        <v>1805</v>
      </c>
      <c r="O140" s="112">
        <v>1853</v>
      </c>
      <c r="P140" s="112">
        <v>1967</v>
      </c>
      <c r="Q140" s="112">
        <v>2017</v>
      </c>
      <c r="R140" s="112">
        <v>2007</v>
      </c>
      <c r="S140" s="112">
        <v>1986</v>
      </c>
      <c r="T140" s="112">
        <v>1972</v>
      </c>
      <c r="U140" s="112">
        <v>2083</v>
      </c>
      <c r="V140" s="112">
        <v>2175</v>
      </c>
      <c r="W140" s="112">
        <v>2159</v>
      </c>
      <c r="X140" s="112">
        <v>2118</v>
      </c>
      <c r="Y140" s="112">
        <v>2137</v>
      </c>
      <c r="Z140" s="112">
        <v>1999</v>
      </c>
      <c r="AA140" s="112">
        <v>2126</v>
      </c>
      <c r="AB140" s="112">
        <v>1949</v>
      </c>
      <c r="AC140" s="112">
        <v>1911</v>
      </c>
      <c r="AD140" s="112">
        <v>1912</v>
      </c>
      <c r="AE140" s="112">
        <v>1833</v>
      </c>
      <c r="AF140" s="112">
        <v>1694</v>
      </c>
      <c r="AG140" s="112">
        <v>1680</v>
      </c>
      <c r="AH140" s="112">
        <v>1719</v>
      </c>
      <c r="AI140" s="112">
        <v>1760</v>
      </c>
      <c r="AJ140" s="112">
        <v>1832</v>
      </c>
      <c r="AK140" s="112">
        <v>1942</v>
      </c>
      <c r="AL140" s="112">
        <v>1879</v>
      </c>
      <c r="AM140" s="112">
        <v>1948</v>
      </c>
      <c r="AN140" s="112">
        <v>1995</v>
      </c>
      <c r="AO140" s="112">
        <v>2115</v>
      </c>
      <c r="AP140" s="112">
        <v>2230</v>
      </c>
      <c r="AQ140" s="112">
        <v>2162</v>
      </c>
      <c r="AR140" s="112">
        <v>2157</v>
      </c>
      <c r="AS140" s="112">
        <v>2170</v>
      </c>
      <c r="AT140" s="112">
        <v>2213</v>
      </c>
      <c r="AU140" s="112">
        <v>2100</v>
      </c>
      <c r="AV140" s="112">
        <v>2177</v>
      </c>
      <c r="AW140" s="112">
        <v>2106</v>
      </c>
      <c r="AX140" s="112">
        <v>2133</v>
      </c>
      <c r="AY140" s="112">
        <v>2153</v>
      </c>
      <c r="AZ140" s="112">
        <v>2044</v>
      </c>
      <c r="BA140" s="112">
        <v>2132</v>
      </c>
      <c r="BB140" s="112">
        <v>1993</v>
      </c>
      <c r="BC140" s="112">
        <v>1777</v>
      </c>
      <c r="BD140" s="112">
        <v>1853</v>
      </c>
      <c r="BE140" s="112">
        <v>1863</v>
      </c>
      <c r="BF140" s="112">
        <v>2017</v>
      </c>
      <c r="BG140" s="112">
        <v>2108</v>
      </c>
      <c r="BH140" s="112">
        <v>2153</v>
      </c>
      <c r="BI140" s="112">
        <v>2423</v>
      </c>
      <c r="BJ140" s="112">
        <v>2572</v>
      </c>
      <c r="BK140" s="112">
        <v>2484</v>
      </c>
      <c r="BL140" s="112">
        <v>2552</v>
      </c>
      <c r="BM140" s="112">
        <v>2549</v>
      </c>
      <c r="BN140" s="112">
        <v>2604</v>
      </c>
      <c r="BO140" s="112">
        <v>2545</v>
      </c>
      <c r="BP140" s="112">
        <v>2544</v>
      </c>
      <c r="BQ140" s="112">
        <v>2511</v>
      </c>
      <c r="BR140" s="112">
        <v>2278</v>
      </c>
      <c r="BS140" s="112">
        <v>2310</v>
      </c>
      <c r="BT140" s="112">
        <v>2260</v>
      </c>
      <c r="BU140" s="112">
        <v>1972</v>
      </c>
      <c r="BV140" s="112">
        <v>1995</v>
      </c>
      <c r="BW140" s="112">
        <v>2037</v>
      </c>
      <c r="BX140" s="112">
        <v>1755</v>
      </c>
      <c r="BY140" s="112">
        <v>1710</v>
      </c>
      <c r="BZ140" s="112">
        <v>1655</v>
      </c>
      <c r="CA140" s="112">
        <v>1750</v>
      </c>
      <c r="CB140" s="112">
        <v>1696</v>
      </c>
      <c r="CC140" s="112">
        <v>1696</v>
      </c>
      <c r="CD140" s="112">
        <v>1710</v>
      </c>
      <c r="CE140" s="112">
        <v>1757</v>
      </c>
      <c r="CF140" s="112">
        <v>1834</v>
      </c>
      <c r="CG140" s="112">
        <v>1866</v>
      </c>
      <c r="CH140" s="112">
        <v>2036</v>
      </c>
      <c r="CI140" s="112">
        <v>1492</v>
      </c>
      <c r="CJ140" s="112">
        <v>1439</v>
      </c>
      <c r="CK140" s="112">
        <v>1411</v>
      </c>
      <c r="CL140" s="112">
        <v>1305</v>
      </c>
      <c r="CM140" s="112">
        <v>1186</v>
      </c>
      <c r="CN140" s="112">
        <v>979</v>
      </c>
      <c r="CO140" s="112">
        <v>954</v>
      </c>
      <c r="CP140" s="112">
        <v>859</v>
      </c>
      <c r="CQ140" s="112">
        <v>736</v>
      </c>
      <c r="CR140" s="112">
        <v>641</v>
      </c>
      <c r="CS140" s="112">
        <v>546</v>
      </c>
      <c r="CT140" s="112">
        <v>490</v>
      </c>
      <c r="CU140" s="112">
        <v>361</v>
      </c>
      <c r="CV140" s="112">
        <v>280</v>
      </c>
      <c r="CW140" s="112">
        <v>305</v>
      </c>
      <c r="CX140" s="112">
        <v>239</v>
      </c>
      <c r="CY140" s="112">
        <v>765</v>
      </c>
      <c r="CZ140" s="113">
        <v>1603</v>
      </c>
      <c r="DA140" s="113">
        <v>1696</v>
      </c>
      <c r="DB140" s="113">
        <v>1824</v>
      </c>
      <c r="DC140" s="113">
        <v>1845</v>
      </c>
      <c r="DD140" s="113">
        <v>1777</v>
      </c>
      <c r="DE140" s="113">
        <v>1853</v>
      </c>
      <c r="DF140" s="113">
        <v>1854</v>
      </c>
      <c r="DG140" s="113">
        <v>1926</v>
      </c>
      <c r="DH140" s="113">
        <v>1979</v>
      </c>
      <c r="DI140" s="113">
        <v>1992</v>
      </c>
      <c r="DJ140" s="113">
        <v>1955</v>
      </c>
      <c r="DK140" s="113">
        <v>2019</v>
      </c>
      <c r="DL140" s="113">
        <v>1974</v>
      </c>
      <c r="DM140" s="113">
        <v>1887</v>
      </c>
      <c r="DN140" s="113">
        <v>1929</v>
      </c>
      <c r="DO140" s="113">
        <v>1858</v>
      </c>
      <c r="DP140" s="113">
        <v>1797</v>
      </c>
      <c r="DQ140" s="113">
        <v>1742</v>
      </c>
      <c r="DR140" s="113">
        <v>1647</v>
      </c>
      <c r="DS140" s="113">
        <v>1371</v>
      </c>
      <c r="DT140" s="113">
        <v>1356</v>
      </c>
      <c r="DU140" s="113">
        <v>1495</v>
      </c>
      <c r="DV140" s="113">
        <v>1585</v>
      </c>
      <c r="DW140" s="113">
        <v>1824</v>
      </c>
      <c r="DX140" s="113">
        <v>1929</v>
      </c>
      <c r="DY140" s="113">
        <v>1900</v>
      </c>
      <c r="DZ140" s="113">
        <v>1971</v>
      </c>
      <c r="EA140" s="113">
        <v>2029</v>
      </c>
      <c r="EB140" s="113">
        <v>2187</v>
      </c>
      <c r="EC140" s="113">
        <v>2161</v>
      </c>
      <c r="ED140" s="113">
        <v>2207</v>
      </c>
      <c r="EE140" s="113">
        <v>2254</v>
      </c>
      <c r="EF140" s="113">
        <v>2267</v>
      </c>
      <c r="EG140" s="113">
        <v>2219</v>
      </c>
      <c r="EH140" s="113">
        <v>2242</v>
      </c>
      <c r="EI140" s="113">
        <v>2194</v>
      </c>
      <c r="EJ140" s="113">
        <v>2275</v>
      </c>
      <c r="EK140" s="113">
        <v>2110</v>
      </c>
      <c r="EL140" s="113">
        <v>2102</v>
      </c>
      <c r="EM140" s="113">
        <v>2190</v>
      </c>
      <c r="EN140" s="113">
        <v>2118</v>
      </c>
      <c r="EO140" s="113">
        <v>2054</v>
      </c>
      <c r="EP140" s="113">
        <v>1865</v>
      </c>
      <c r="EQ140" s="113">
        <v>1798</v>
      </c>
      <c r="ER140" s="113">
        <v>1895</v>
      </c>
      <c r="ES140" s="113">
        <v>1979</v>
      </c>
      <c r="ET140" s="113">
        <v>2137</v>
      </c>
      <c r="EU140" s="113">
        <v>2204</v>
      </c>
      <c r="EV140" s="113">
        <v>2401</v>
      </c>
      <c r="EW140" s="113">
        <v>2573</v>
      </c>
      <c r="EX140" s="113">
        <v>2587</v>
      </c>
      <c r="EY140" s="113">
        <v>2649</v>
      </c>
      <c r="EZ140" s="113">
        <v>2540</v>
      </c>
      <c r="FA140" s="113">
        <v>2459</v>
      </c>
      <c r="FB140" s="113">
        <v>2511</v>
      </c>
      <c r="FC140" s="113">
        <v>2413</v>
      </c>
      <c r="FD140" s="113">
        <v>2480</v>
      </c>
      <c r="FE140" s="113">
        <v>2360</v>
      </c>
      <c r="FF140" s="113">
        <v>2353</v>
      </c>
      <c r="FG140" s="113">
        <v>2171</v>
      </c>
      <c r="FH140" s="113">
        <v>2116</v>
      </c>
      <c r="FI140" s="113">
        <v>2052</v>
      </c>
      <c r="FJ140" s="113">
        <v>1980</v>
      </c>
      <c r="FK140" s="113">
        <v>1906</v>
      </c>
      <c r="FL140" s="113">
        <v>1753</v>
      </c>
      <c r="FM140" s="113">
        <v>1721</v>
      </c>
      <c r="FN140" s="113">
        <v>1754</v>
      </c>
      <c r="FO140" s="113">
        <v>1772</v>
      </c>
      <c r="FP140" s="113">
        <v>1696</v>
      </c>
      <c r="FQ140" s="113">
        <v>1668</v>
      </c>
      <c r="FR140" s="113">
        <v>1833</v>
      </c>
      <c r="FS140" s="113">
        <v>1865</v>
      </c>
      <c r="FT140" s="113">
        <v>1997</v>
      </c>
      <c r="FU140" s="113">
        <v>2206</v>
      </c>
      <c r="FV140" s="113">
        <v>1578</v>
      </c>
      <c r="FW140" s="113">
        <v>1582</v>
      </c>
      <c r="FX140" s="113">
        <v>1469</v>
      </c>
      <c r="FY140" s="113">
        <v>1481</v>
      </c>
      <c r="FZ140" s="113">
        <v>1254</v>
      </c>
      <c r="GA140" s="113">
        <v>1036</v>
      </c>
      <c r="GB140" s="113">
        <v>1050</v>
      </c>
      <c r="GC140" s="113">
        <v>991</v>
      </c>
      <c r="GD140" s="113">
        <v>951</v>
      </c>
      <c r="GE140" s="113">
        <v>819</v>
      </c>
      <c r="GF140" s="113">
        <v>700</v>
      </c>
      <c r="GG140" s="113">
        <v>673</v>
      </c>
      <c r="GH140" s="113">
        <v>590</v>
      </c>
      <c r="GI140" s="113">
        <v>453</v>
      </c>
      <c r="GJ140" s="113">
        <v>449</v>
      </c>
      <c r="GK140" s="113">
        <v>371</v>
      </c>
      <c r="GL140" s="114">
        <v>1473</v>
      </c>
    </row>
    <row r="141" spans="1:194" s="2" customFormat="1" x14ac:dyDescent="0.3">
      <c r="A141" s="115" t="s">
        <v>276</v>
      </c>
      <c r="B141" s="267" t="s">
        <v>625</v>
      </c>
      <c r="C141" s="48" t="str">
        <f t="shared" si="35"/>
        <v xml:space="preserve">England – CCGs - Wirral </v>
      </c>
      <c r="D141" s="69">
        <f t="shared" si="34"/>
        <v>122430</v>
      </c>
      <c r="E141" s="69">
        <f t="shared" si="34"/>
        <v>134475</v>
      </c>
      <c r="F141" s="70">
        <f t="shared" si="36"/>
        <v>324336</v>
      </c>
      <c r="G141" s="70">
        <f t="shared" si="37"/>
        <v>157115</v>
      </c>
      <c r="H141" s="71">
        <f t="shared" si="38"/>
        <v>167221</v>
      </c>
      <c r="I141" s="71">
        <f t="shared" si="39"/>
        <v>122430</v>
      </c>
      <c r="J141" s="71">
        <f t="shared" si="40"/>
        <v>134475</v>
      </c>
      <c r="K141" s="68">
        <f t="shared" si="41"/>
        <v>34685</v>
      </c>
      <c r="L141" s="69">
        <f t="shared" si="42"/>
        <v>32746</v>
      </c>
      <c r="M141" s="112">
        <v>1524</v>
      </c>
      <c r="N141" s="112">
        <v>1732</v>
      </c>
      <c r="O141" s="112">
        <v>1825</v>
      </c>
      <c r="P141" s="112">
        <v>1867</v>
      </c>
      <c r="Q141" s="112">
        <v>1985</v>
      </c>
      <c r="R141" s="112">
        <v>1894</v>
      </c>
      <c r="S141" s="112">
        <v>2044</v>
      </c>
      <c r="T141" s="112">
        <v>1932</v>
      </c>
      <c r="U141" s="112">
        <v>2250</v>
      </c>
      <c r="V141" s="112">
        <v>2026</v>
      </c>
      <c r="W141" s="112">
        <v>1962</v>
      </c>
      <c r="X141" s="112">
        <v>1950</v>
      </c>
      <c r="Y141" s="112">
        <v>2000</v>
      </c>
      <c r="Z141" s="112">
        <v>2101</v>
      </c>
      <c r="AA141" s="112">
        <v>1974</v>
      </c>
      <c r="AB141" s="112">
        <v>1857</v>
      </c>
      <c r="AC141" s="112">
        <v>1898</v>
      </c>
      <c r="AD141" s="112">
        <v>1864</v>
      </c>
      <c r="AE141" s="112">
        <v>1767</v>
      </c>
      <c r="AF141" s="112">
        <v>1452</v>
      </c>
      <c r="AG141" s="112">
        <v>1481</v>
      </c>
      <c r="AH141" s="112">
        <v>1593</v>
      </c>
      <c r="AI141" s="112">
        <v>1680</v>
      </c>
      <c r="AJ141" s="112">
        <v>1776</v>
      </c>
      <c r="AK141" s="112">
        <v>1834</v>
      </c>
      <c r="AL141" s="112">
        <v>1815</v>
      </c>
      <c r="AM141" s="112">
        <v>1760</v>
      </c>
      <c r="AN141" s="112">
        <v>1812</v>
      </c>
      <c r="AO141" s="112">
        <v>1815</v>
      </c>
      <c r="AP141" s="112">
        <v>1934</v>
      </c>
      <c r="AQ141" s="112">
        <v>1854</v>
      </c>
      <c r="AR141" s="112">
        <v>1797</v>
      </c>
      <c r="AS141" s="112">
        <v>2006</v>
      </c>
      <c r="AT141" s="112">
        <v>1784</v>
      </c>
      <c r="AU141" s="112">
        <v>1818</v>
      </c>
      <c r="AV141" s="112">
        <v>1818</v>
      </c>
      <c r="AW141" s="112">
        <v>1714</v>
      </c>
      <c r="AX141" s="112">
        <v>1779</v>
      </c>
      <c r="AY141" s="112">
        <v>1880</v>
      </c>
      <c r="AZ141" s="112">
        <v>1851</v>
      </c>
      <c r="BA141" s="112">
        <v>1880</v>
      </c>
      <c r="BB141" s="112">
        <v>1726</v>
      </c>
      <c r="BC141" s="112">
        <v>1607</v>
      </c>
      <c r="BD141" s="112">
        <v>1585</v>
      </c>
      <c r="BE141" s="112">
        <v>1823</v>
      </c>
      <c r="BF141" s="112">
        <v>1864</v>
      </c>
      <c r="BG141" s="112">
        <v>1677</v>
      </c>
      <c r="BH141" s="112">
        <v>1926</v>
      </c>
      <c r="BI141" s="112">
        <v>2108</v>
      </c>
      <c r="BJ141" s="112">
        <v>2236</v>
      </c>
      <c r="BK141" s="112">
        <v>2189</v>
      </c>
      <c r="BL141" s="112">
        <v>2208</v>
      </c>
      <c r="BM141" s="112">
        <v>2197</v>
      </c>
      <c r="BN141" s="112">
        <v>2270</v>
      </c>
      <c r="BO141" s="112">
        <v>2214</v>
      </c>
      <c r="BP141" s="112">
        <v>2260</v>
      </c>
      <c r="BQ141" s="112">
        <v>2295</v>
      </c>
      <c r="BR141" s="112">
        <v>2275</v>
      </c>
      <c r="BS141" s="112">
        <v>2404</v>
      </c>
      <c r="BT141" s="112">
        <v>2311</v>
      </c>
      <c r="BU141" s="112">
        <v>2130</v>
      </c>
      <c r="BV141" s="112">
        <v>2071</v>
      </c>
      <c r="BW141" s="112">
        <v>2107</v>
      </c>
      <c r="BX141" s="112">
        <v>1967</v>
      </c>
      <c r="BY141" s="112">
        <v>1858</v>
      </c>
      <c r="BZ141" s="112">
        <v>1811</v>
      </c>
      <c r="CA141" s="112">
        <v>1872</v>
      </c>
      <c r="CB141" s="112">
        <v>1909</v>
      </c>
      <c r="CC141" s="112">
        <v>1753</v>
      </c>
      <c r="CD141" s="112">
        <v>1795</v>
      </c>
      <c r="CE141" s="112">
        <v>1924</v>
      </c>
      <c r="CF141" s="112">
        <v>1847</v>
      </c>
      <c r="CG141" s="112">
        <v>1949</v>
      </c>
      <c r="CH141" s="112">
        <v>2014</v>
      </c>
      <c r="CI141" s="112">
        <v>1499</v>
      </c>
      <c r="CJ141" s="112">
        <v>1415</v>
      </c>
      <c r="CK141" s="112">
        <v>1407</v>
      </c>
      <c r="CL141" s="112">
        <v>1256</v>
      </c>
      <c r="CM141" s="112">
        <v>1137</v>
      </c>
      <c r="CN141" s="112">
        <v>963</v>
      </c>
      <c r="CO141" s="112">
        <v>1031</v>
      </c>
      <c r="CP141" s="112">
        <v>892</v>
      </c>
      <c r="CQ141" s="112">
        <v>858</v>
      </c>
      <c r="CR141" s="112">
        <v>727</v>
      </c>
      <c r="CS141" s="112">
        <v>697</v>
      </c>
      <c r="CT141" s="112">
        <v>617</v>
      </c>
      <c r="CU141" s="112">
        <v>518</v>
      </c>
      <c r="CV141" s="112">
        <v>458</v>
      </c>
      <c r="CW141" s="112">
        <v>410</v>
      </c>
      <c r="CX141" s="112">
        <v>335</v>
      </c>
      <c r="CY141" s="112">
        <v>1128</v>
      </c>
      <c r="CZ141" s="113">
        <v>1538</v>
      </c>
      <c r="DA141" s="113">
        <v>1541</v>
      </c>
      <c r="DB141" s="113">
        <v>1630</v>
      </c>
      <c r="DC141" s="113">
        <v>1696</v>
      </c>
      <c r="DD141" s="113">
        <v>1811</v>
      </c>
      <c r="DE141" s="113">
        <v>1793</v>
      </c>
      <c r="DF141" s="113">
        <v>1875</v>
      </c>
      <c r="DG141" s="113">
        <v>1934</v>
      </c>
      <c r="DH141" s="113">
        <v>2007</v>
      </c>
      <c r="DI141" s="113">
        <v>1956</v>
      </c>
      <c r="DJ141" s="113">
        <v>1936</v>
      </c>
      <c r="DK141" s="113">
        <v>1949</v>
      </c>
      <c r="DL141" s="113">
        <v>1958</v>
      </c>
      <c r="DM141" s="113">
        <v>1872</v>
      </c>
      <c r="DN141" s="113">
        <v>1893</v>
      </c>
      <c r="DO141" s="113">
        <v>1831</v>
      </c>
      <c r="DP141" s="113">
        <v>1794</v>
      </c>
      <c r="DQ141" s="113">
        <v>1732</v>
      </c>
      <c r="DR141" s="113">
        <v>1715</v>
      </c>
      <c r="DS141" s="113">
        <v>1334</v>
      </c>
      <c r="DT141" s="113">
        <v>1336</v>
      </c>
      <c r="DU141" s="113">
        <v>1404</v>
      </c>
      <c r="DV141" s="113">
        <v>1515</v>
      </c>
      <c r="DW141" s="113">
        <v>1713</v>
      </c>
      <c r="DX141" s="113">
        <v>1626</v>
      </c>
      <c r="DY141" s="113">
        <v>1817</v>
      </c>
      <c r="DZ141" s="113">
        <v>1842</v>
      </c>
      <c r="EA141" s="113">
        <v>1721</v>
      </c>
      <c r="EB141" s="113">
        <v>1848</v>
      </c>
      <c r="EC141" s="113">
        <v>1961</v>
      </c>
      <c r="ED141" s="113">
        <v>1924</v>
      </c>
      <c r="EE141" s="113">
        <v>1971</v>
      </c>
      <c r="EF141" s="113">
        <v>2058</v>
      </c>
      <c r="EG141" s="113">
        <v>1979</v>
      </c>
      <c r="EH141" s="113">
        <v>2088</v>
      </c>
      <c r="EI141" s="113">
        <v>1944</v>
      </c>
      <c r="EJ141" s="113">
        <v>2078</v>
      </c>
      <c r="EK141" s="113">
        <v>1907</v>
      </c>
      <c r="EL141" s="113">
        <v>1926</v>
      </c>
      <c r="EM141" s="113">
        <v>1940</v>
      </c>
      <c r="EN141" s="113">
        <v>2022</v>
      </c>
      <c r="EO141" s="113">
        <v>1997</v>
      </c>
      <c r="EP141" s="113">
        <v>1882</v>
      </c>
      <c r="EQ141" s="113">
        <v>1841</v>
      </c>
      <c r="ER141" s="113">
        <v>1942</v>
      </c>
      <c r="ES141" s="113">
        <v>1995</v>
      </c>
      <c r="ET141" s="113">
        <v>1910</v>
      </c>
      <c r="EU141" s="113">
        <v>2169</v>
      </c>
      <c r="EV141" s="113">
        <v>2219</v>
      </c>
      <c r="EW141" s="113">
        <v>2383</v>
      </c>
      <c r="EX141" s="113">
        <v>2280</v>
      </c>
      <c r="EY141" s="113">
        <v>2373</v>
      </c>
      <c r="EZ141" s="113">
        <v>2409</v>
      </c>
      <c r="FA141" s="113">
        <v>2399</v>
      </c>
      <c r="FB141" s="113">
        <v>2394</v>
      </c>
      <c r="FC141" s="113">
        <v>2603</v>
      </c>
      <c r="FD141" s="113">
        <v>2587</v>
      </c>
      <c r="FE141" s="113">
        <v>2594</v>
      </c>
      <c r="FF141" s="113">
        <v>2384</v>
      </c>
      <c r="FG141" s="113">
        <v>2332</v>
      </c>
      <c r="FH141" s="113">
        <v>2362</v>
      </c>
      <c r="FI141" s="113">
        <v>2263</v>
      </c>
      <c r="FJ141" s="113">
        <v>2218</v>
      </c>
      <c r="FK141" s="113">
        <v>2194</v>
      </c>
      <c r="FL141" s="113">
        <v>2009</v>
      </c>
      <c r="FM141" s="113">
        <v>2023</v>
      </c>
      <c r="FN141" s="113">
        <v>2024</v>
      </c>
      <c r="FO141" s="113">
        <v>2022</v>
      </c>
      <c r="FP141" s="113">
        <v>1982</v>
      </c>
      <c r="FQ141" s="113">
        <v>2007</v>
      </c>
      <c r="FR141" s="113">
        <v>1839</v>
      </c>
      <c r="FS141" s="113">
        <v>2001</v>
      </c>
      <c r="FT141" s="113">
        <v>2050</v>
      </c>
      <c r="FU141" s="113">
        <v>2253</v>
      </c>
      <c r="FV141" s="113">
        <v>1698</v>
      </c>
      <c r="FW141" s="113">
        <v>1610</v>
      </c>
      <c r="FX141" s="113">
        <v>1592</v>
      </c>
      <c r="FY141" s="113">
        <v>1515</v>
      </c>
      <c r="FZ141" s="113">
        <v>1365</v>
      </c>
      <c r="GA141" s="113">
        <v>1300</v>
      </c>
      <c r="GB141" s="113">
        <v>1290</v>
      </c>
      <c r="GC141" s="113">
        <v>1256</v>
      </c>
      <c r="GD141" s="113">
        <v>1157</v>
      </c>
      <c r="GE141" s="113">
        <v>986</v>
      </c>
      <c r="GF141" s="113">
        <v>981</v>
      </c>
      <c r="GG141" s="113">
        <v>895</v>
      </c>
      <c r="GH141" s="113">
        <v>829</v>
      </c>
      <c r="GI141" s="113">
        <v>675</v>
      </c>
      <c r="GJ141" s="113">
        <v>696</v>
      </c>
      <c r="GK141" s="113">
        <v>624</v>
      </c>
      <c r="GL141" s="114">
        <v>2397</v>
      </c>
    </row>
    <row r="142" spans="1:194" s="160" customFormat="1" x14ac:dyDescent="0.3">
      <c r="A142" s="156"/>
      <c r="B142" s="157"/>
      <c r="C142" s="156"/>
      <c r="D142" s="159">
        <f t="shared" ref="D142:L142" si="43">SUM(D36:D141)</f>
        <v>21779298</v>
      </c>
      <c r="E142" s="159">
        <f t="shared" si="43"/>
        <v>22677552</v>
      </c>
      <c r="F142" s="159">
        <f t="shared" si="43"/>
        <v>56550138</v>
      </c>
      <c r="G142" s="159">
        <f t="shared" si="43"/>
        <v>27982818</v>
      </c>
      <c r="H142" s="159">
        <f t="shared" si="43"/>
        <v>28567320</v>
      </c>
      <c r="I142" s="159">
        <f t="shared" si="43"/>
        <v>21779298</v>
      </c>
      <c r="J142" s="159">
        <f t="shared" si="43"/>
        <v>22677552</v>
      </c>
      <c r="K142" s="159">
        <f t="shared" si="43"/>
        <v>6203520</v>
      </c>
      <c r="L142" s="159">
        <f t="shared" si="43"/>
        <v>5889768</v>
      </c>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159"/>
      <c r="CF142" s="159"/>
      <c r="CG142" s="159"/>
      <c r="CH142" s="159"/>
      <c r="CI142" s="159"/>
      <c r="CJ142" s="159"/>
      <c r="CK142" s="159"/>
      <c r="CL142" s="159"/>
      <c r="CM142" s="159"/>
      <c r="CN142" s="159"/>
      <c r="CO142" s="159"/>
      <c r="CP142" s="159"/>
      <c r="CQ142" s="159"/>
      <c r="CR142" s="159"/>
      <c r="CS142" s="159"/>
      <c r="CT142" s="159"/>
      <c r="CU142" s="159"/>
      <c r="CV142" s="159"/>
      <c r="CW142" s="159"/>
      <c r="CX142" s="159"/>
      <c r="CY142" s="158"/>
      <c r="CZ142" s="159"/>
      <c r="DA142" s="159"/>
      <c r="DB142" s="159"/>
      <c r="DC142" s="159"/>
      <c r="DD142" s="159"/>
      <c r="DE142" s="159"/>
      <c r="DF142" s="159"/>
      <c r="DG142" s="159"/>
      <c r="DH142" s="159"/>
      <c r="DI142" s="159"/>
      <c r="DJ142" s="159"/>
      <c r="DK142" s="159"/>
      <c r="DL142" s="159"/>
      <c r="DM142" s="159"/>
      <c r="DN142" s="159"/>
      <c r="DO142" s="159"/>
      <c r="DP142" s="159"/>
      <c r="DQ142" s="159"/>
      <c r="DR142" s="159"/>
      <c r="DS142" s="159"/>
      <c r="DT142" s="159"/>
      <c r="DU142" s="159"/>
      <c r="DV142" s="159"/>
      <c r="DW142" s="159"/>
      <c r="DX142" s="159"/>
      <c r="DY142" s="159"/>
      <c r="DZ142" s="159"/>
      <c r="EA142" s="159"/>
      <c r="EB142" s="159"/>
      <c r="EC142" s="159"/>
      <c r="ED142" s="159"/>
      <c r="EE142" s="159"/>
      <c r="EF142" s="159"/>
      <c r="EG142" s="159"/>
      <c r="EH142" s="159"/>
      <c r="EI142" s="159"/>
      <c r="EJ142" s="159"/>
      <c r="EK142" s="159"/>
      <c r="EL142" s="159"/>
      <c r="EM142" s="159"/>
      <c r="EN142" s="159"/>
      <c r="EO142" s="159"/>
      <c r="EP142" s="159"/>
      <c r="EQ142" s="159"/>
      <c r="ER142" s="159"/>
      <c r="ES142" s="159"/>
      <c r="ET142" s="159"/>
      <c r="EU142" s="159"/>
      <c r="EV142" s="159"/>
      <c r="EW142" s="159"/>
      <c r="EX142" s="159"/>
      <c r="EY142" s="159"/>
      <c r="EZ142" s="159"/>
      <c r="FA142" s="159"/>
      <c r="FB142" s="159"/>
      <c r="FC142" s="159"/>
      <c r="FD142" s="159"/>
      <c r="FE142" s="159"/>
      <c r="FF142" s="159"/>
      <c r="FG142" s="159"/>
      <c r="FH142" s="159"/>
      <c r="FI142" s="159"/>
      <c r="FJ142" s="159"/>
      <c r="FK142" s="159"/>
      <c r="FL142" s="159"/>
      <c r="FM142" s="159"/>
      <c r="FN142" s="159"/>
      <c r="FO142" s="159"/>
      <c r="FP142" s="159"/>
      <c r="FQ142" s="159"/>
      <c r="FR142" s="159"/>
      <c r="FS142" s="159"/>
      <c r="FT142" s="159"/>
      <c r="FU142" s="159"/>
      <c r="FV142" s="159"/>
      <c r="FW142" s="159"/>
      <c r="FX142" s="159"/>
      <c r="FY142" s="159"/>
      <c r="FZ142" s="159"/>
      <c r="GA142" s="159"/>
      <c r="GB142" s="159"/>
      <c r="GC142" s="159"/>
      <c r="GD142" s="159"/>
      <c r="GE142" s="159"/>
      <c r="GF142" s="159"/>
      <c r="GG142" s="159"/>
      <c r="GH142" s="159"/>
      <c r="GI142" s="159"/>
      <c r="GJ142" s="159"/>
      <c r="GK142" s="159"/>
      <c r="GL142" s="158"/>
    </row>
    <row r="143" spans="1:194" s="2" customFormat="1" x14ac:dyDescent="0.3">
      <c r="A143" s="72" t="s">
        <v>277</v>
      </c>
      <c r="B143" s="138" t="s">
        <v>368</v>
      </c>
      <c r="C143" s="48" t="str">
        <f>CONCATENATE(A143," - ",B143)</f>
        <v xml:space="preserve">Wales – Health Boards - Aneurin Bevan University Health Board </v>
      </c>
      <c r="D143" s="69">
        <f t="shared" ref="D143:E149" si="44">I143</f>
        <v>230384</v>
      </c>
      <c r="E143" s="69">
        <f t="shared" si="44"/>
        <v>244141</v>
      </c>
      <c r="F143" s="70">
        <f t="shared" ref="F143:F149" si="45">G143+H143</f>
        <v>598194</v>
      </c>
      <c r="G143" s="70">
        <f t="shared" ref="G143:G149" si="46">SUM(M143:CY143)</f>
        <v>293960</v>
      </c>
      <c r="H143" s="71">
        <f t="shared" ref="H143:H149" si="47">SUM(CZ143:GL143)</f>
        <v>304234</v>
      </c>
      <c r="I143" s="71">
        <f t="shared" ref="I143:I149" si="48">SUM(AE143:CY143)</f>
        <v>230384</v>
      </c>
      <c r="J143" s="71">
        <f t="shared" ref="J143:J149" si="49">SUM(DR143:GL143)</f>
        <v>244141</v>
      </c>
      <c r="K143" s="68">
        <f t="shared" ref="K143:K149" si="50">SUM(M143:AD143)</f>
        <v>63576</v>
      </c>
      <c r="L143" s="69">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6">
        <v>3486</v>
      </c>
    </row>
    <row r="144" spans="1:194" s="2" customFormat="1" x14ac:dyDescent="0.3">
      <c r="A144" s="72" t="s">
        <v>277</v>
      </c>
      <c r="B144" s="139" t="s">
        <v>365</v>
      </c>
      <c r="C144" s="48" t="str">
        <f>CONCATENATE(A144," - ",B144)</f>
        <v xml:space="preserve">Wales – Health Boards - Betsi Cadwaladr University Health Board </v>
      </c>
      <c r="D144" s="69">
        <f t="shared" si="44"/>
        <v>276941</v>
      </c>
      <c r="E144" s="69">
        <f t="shared" si="44"/>
        <v>288072</v>
      </c>
      <c r="F144" s="70">
        <f t="shared" si="45"/>
        <v>703361</v>
      </c>
      <c r="G144" s="70">
        <f t="shared" si="46"/>
        <v>347846</v>
      </c>
      <c r="H144" s="71">
        <f t="shared" si="47"/>
        <v>355515</v>
      </c>
      <c r="I144" s="71">
        <f t="shared" si="48"/>
        <v>276941</v>
      </c>
      <c r="J144" s="71">
        <f t="shared" si="49"/>
        <v>288072</v>
      </c>
      <c r="K144" s="68">
        <f t="shared" si="50"/>
        <v>70905</v>
      </c>
      <c r="L144" s="69">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6">
        <v>5308</v>
      </c>
    </row>
    <row r="145" spans="1:194" s="2" customFormat="1" x14ac:dyDescent="0.3">
      <c r="A145" s="72" t="s">
        <v>277</v>
      </c>
      <c r="B145" s="139" t="s">
        <v>369</v>
      </c>
      <c r="C145" s="48" t="str">
        <f t="shared" ref="C145:C148" si="52">CONCATENATE(A145," - ",B145)</f>
        <v xml:space="preserve">Wales – Health Boards - Cardiff and Vale University Health Board </v>
      </c>
      <c r="D145" s="69">
        <f t="shared" si="44"/>
        <v>196766</v>
      </c>
      <c r="E145" s="69">
        <f t="shared" si="44"/>
        <v>204467</v>
      </c>
      <c r="F145" s="70">
        <f t="shared" si="45"/>
        <v>504497</v>
      </c>
      <c r="G145" s="70">
        <f t="shared" si="46"/>
        <v>249404</v>
      </c>
      <c r="H145" s="71">
        <f t="shared" si="47"/>
        <v>255093</v>
      </c>
      <c r="I145" s="71">
        <f t="shared" si="48"/>
        <v>196766</v>
      </c>
      <c r="J145" s="71">
        <f t="shared" si="49"/>
        <v>204467</v>
      </c>
      <c r="K145" s="68">
        <f t="shared" si="50"/>
        <v>52638</v>
      </c>
      <c r="L145" s="69">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6">
        <v>2858</v>
      </c>
    </row>
    <row r="146" spans="1:194" s="2" customFormat="1" x14ac:dyDescent="0.3">
      <c r="A146" s="72" t="s">
        <v>277</v>
      </c>
      <c r="B146" s="139" t="s">
        <v>441</v>
      </c>
      <c r="C146" s="48" t="str">
        <f t="shared" si="52"/>
        <v xml:space="preserve">Wales – Health Boards - Cwm Taf Morgannwg University Health Board </v>
      </c>
      <c r="D146" s="69">
        <f t="shared" si="44"/>
        <v>173886</v>
      </c>
      <c r="E146" s="69">
        <f t="shared" si="44"/>
        <v>183637</v>
      </c>
      <c r="F146" s="70">
        <f t="shared" si="45"/>
        <v>449836</v>
      </c>
      <c r="G146" s="70">
        <f t="shared" si="46"/>
        <v>221209</v>
      </c>
      <c r="H146" s="71">
        <f t="shared" si="47"/>
        <v>228627</v>
      </c>
      <c r="I146" s="71">
        <f t="shared" si="48"/>
        <v>173886</v>
      </c>
      <c r="J146" s="71">
        <f t="shared" si="49"/>
        <v>183637</v>
      </c>
      <c r="K146" s="68">
        <f t="shared" si="50"/>
        <v>47323</v>
      </c>
      <c r="L146" s="69">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6">
        <v>2276</v>
      </c>
    </row>
    <row r="147" spans="1:194" s="2" customFormat="1" x14ac:dyDescent="0.3">
      <c r="A147" s="72" t="s">
        <v>277</v>
      </c>
      <c r="B147" s="139" t="s">
        <v>367</v>
      </c>
      <c r="C147" s="48" t="str">
        <f t="shared" si="52"/>
        <v xml:space="preserve">Wales – Health Boards - Hywel Dda University Health Board </v>
      </c>
      <c r="D147" s="69">
        <f t="shared" si="44"/>
        <v>153791</v>
      </c>
      <c r="E147" s="69">
        <f t="shared" si="44"/>
        <v>162424</v>
      </c>
      <c r="F147" s="70">
        <f t="shared" si="45"/>
        <v>389719</v>
      </c>
      <c r="G147" s="70">
        <f t="shared" si="46"/>
        <v>191368</v>
      </c>
      <c r="H147" s="71">
        <f t="shared" si="47"/>
        <v>198351</v>
      </c>
      <c r="I147" s="71">
        <f t="shared" si="48"/>
        <v>153791</v>
      </c>
      <c r="J147" s="71">
        <f t="shared" si="49"/>
        <v>162424</v>
      </c>
      <c r="K147" s="68">
        <f t="shared" si="50"/>
        <v>37577</v>
      </c>
      <c r="L147" s="69">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6">
        <v>3133</v>
      </c>
    </row>
    <row r="148" spans="1:194" s="2" customFormat="1" x14ac:dyDescent="0.3">
      <c r="A148" s="72" t="s">
        <v>277</v>
      </c>
      <c r="B148" s="139" t="s">
        <v>366</v>
      </c>
      <c r="C148" s="48" t="str">
        <f t="shared" si="52"/>
        <v xml:space="preserve">Wales – Health Boards - Powys Teaching Health Board </v>
      </c>
      <c r="D148" s="69">
        <f t="shared" si="44"/>
        <v>53621</v>
      </c>
      <c r="E148" s="69">
        <f t="shared" si="44"/>
        <v>55565</v>
      </c>
      <c r="F148" s="70">
        <f t="shared" si="45"/>
        <v>133030</v>
      </c>
      <c r="G148" s="70">
        <f t="shared" si="46"/>
        <v>65849</v>
      </c>
      <c r="H148" s="71">
        <f t="shared" si="47"/>
        <v>67181</v>
      </c>
      <c r="I148" s="71">
        <f t="shared" si="48"/>
        <v>53621</v>
      </c>
      <c r="J148" s="71">
        <f t="shared" si="49"/>
        <v>55565</v>
      </c>
      <c r="K148" s="68">
        <f t="shared" si="50"/>
        <v>12228</v>
      </c>
      <c r="L148" s="69">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6">
        <v>1228</v>
      </c>
    </row>
    <row r="149" spans="1:194" s="2" customFormat="1" x14ac:dyDescent="0.3">
      <c r="A149" s="73" t="s">
        <v>277</v>
      </c>
      <c r="B149" s="137" t="s">
        <v>442</v>
      </c>
      <c r="C149" s="62" t="str">
        <f>CONCATENATE(A149," - ",B149)</f>
        <v xml:space="preserve">Wales – Health Boards - Swansea Bay University Health Board </v>
      </c>
      <c r="D149" s="75">
        <f t="shared" si="44"/>
        <v>155314</v>
      </c>
      <c r="E149" s="75">
        <f t="shared" si="44"/>
        <v>160705</v>
      </c>
      <c r="F149" s="66">
        <f t="shared" si="45"/>
        <v>390949</v>
      </c>
      <c r="G149" s="66">
        <f t="shared" si="46"/>
        <v>193888</v>
      </c>
      <c r="H149" s="67">
        <f t="shared" si="47"/>
        <v>197061</v>
      </c>
      <c r="I149" s="67">
        <f t="shared" si="48"/>
        <v>155314</v>
      </c>
      <c r="J149" s="67">
        <f t="shared" si="49"/>
        <v>160705</v>
      </c>
      <c r="K149" s="74">
        <f t="shared" si="50"/>
        <v>38574</v>
      </c>
      <c r="L149" s="75">
        <f t="shared" si="5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60" customFormat="1" x14ac:dyDescent="0.3">
      <c r="A150" s="161"/>
      <c r="B150" s="162"/>
      <c r="C150" s="161"/>
      <c r="D150" s="59">
        <f>SUM(D143:D149)</f>
        <v>1240703</v>
      </c>
      <c r="E150" s="59">
        <f t="shared" ref="E150:L150" si="53">SUM(E143:E149)</f>
        <v>1299011</v>
      </c>
      <c r="F150" s="59">
        <f t="shared" si="53"/>
        <v>3169586</v>
      </c>
      <c r="G150" s="59">
        <f t="shared" si="53"/>
        <v>1563524</v>
      </c>
      <c r="H150" s="59">
        <f t="shared" si="53"/>
        <v>1606062</v>
      </c>
      <c r="I150" s="59">
        <f t="shared" si="53"/>
        <v>1240703</v>
      </c>
      <c r="J150" s="59">
        <f t="shared" si="53"/>
        <v>1299011</v>
      </c>
      <c r="K150" s="59">
        <f t="shared" si="53"/>
        <v>322821</v>
      </c>
      <c r="L150" s="59">
        <f t="shared" si="53"/>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3">
      <c r="A151" s="77" t="s">
        <v>278</v>
      </c>
      <c r="B151" s="138" t="s">
        <v>21</v>
      </c>
      <c r="C151" s="92" t="str">
        <f>CONCATENATE(A151," - ",B151)</f>
        <v>NI – Health and Social Care Trusts - Belfast Health and Social Care Trust</v>
      </c>
      <c r="D151" s="80">
        <f t="shared" ref="D151:E155" si="54">I151</f>
        <v>135219</v>
      </c>
      <c r="E151" s="80">
        <f t="shared" si="54"/>
        <v>146505</v>
      </c>
      <c r="F151" s="81">
        <f t="shared" ref="F151:F155" si="55">G151+H151</f>
        <v>359230</v>
      </c>
      <c r="G151" s="81">
        <f t="shared" ref="G151:G155" si="56">SUM(M151:CY151)</f>
        <v>175027</v>
      </c>
      <c r="H151" s="82">
        <f t="shared" ref="H151:H155" si="57">SUM(CZ151:GL151)</f>
        <v>184203</v>
      </c>
      <c r="I151" s="82">
        <f t="shared" ref="I151:I155" si="58">SUM(AE151:CY151)</f>
        <v>135219</v>
      </c>
      <c r="J151" s="82">
        <f t="shared" ref="J151:J155" si="59">SUM(DR151:GL151)</f>
        <v>146505</v>
      </c>
      <c r="K151" s="79">
        <f t="shared" ref="K151:K155" si="60">SUM(M151:AD151)</f>
        <v>39808</v>
      </c>
      <c r="L151" s="80">
        <f t="shared" ref="L151:L155" si="61">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3">
      <c r="A152" s="77" t="s">
        <v>278</v>
      </c>
      <c r="B152" s="139" t="s">
        <v>22</v>
      </c>
      <c r="C152" s="48" t="str">
        <f t="shared" ref="C152:C154" si="62">CONCATENATE(A152," - ",B152)</f>
        <v>NI – Health and Social Care Trusts - Northern Health and Social Care Trust</v>
      </c>
      <c r="D152" s="69">
        <f t="shared" si="54"/>
        <v>180390</v>
      </c>
      <c r="E152" s="69">
        <f t="shared" si="54"/>
        <v>190522</v>
      </c>
      <c r="F152" s="70">
        <f t="shared" si="55"/>
        <v>480194</v>
      </c>
      <c r="G152" s="70">
        <f t="shared" si="56"/>
        <v>236392</v>
      </c>
      <c r="H152" s="71">
        <f t="shared" si="57"/>
        <v>243802</v>
      </c>
      <c r="I152" s="71">
        <f t="shared" si="58"/>
        <v>180390</v>
      </c>
      <c r="J152" s="71">
        <f t="shared" si="59"/>
        <v>190522</v>
      </c>
      <c r="K152" s="68">
        <f t="shared" si="60"/>
        <v>56002</v>
      </c>
      <c r="L152" s="69">
        <f t="shared" si="61"/>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3">
      <c r="A153" s="77" t="s">
        <v>278</v>
      </c>
      <c r="B153" s="139" t="s">
        <v>23</v>
      </c>
      <c r="C153" s="48" t="str">
        <f t="shared" si="62"/>
        <v>NI – Health and Social Care Trusts - South Eastern Health and Social Care Trust</v>
      </c>
      <c r="D153" s="69">
        <f t="shared" si="54"/>
        <v>135718</v>
      </c>
      <c r="E153" s="69">
        <f t="shared" si="54"/>
        <v>146761</v>
      </c>
      <c r="F153" s="70">
        <f t="shared" si="55"/>
        <v>364191</v>
      </c>
      <c r="G153" s="70">
        <f t="shared" si="56"/>
        <v>177795</v>
      </c>
      <c r="H153" s="71">
        <f t="shared" si="57"/>
        <v>186396</v>
      </c>
      <c r="I153" s="71">
        <f t="shared" si="58"/>
        <v>135718</v>
      </c>
      <c r="J153" s="71">
        <f t="shared" si="59"/>
        <v>146761</v>
      </c>
      <c r="K153" s="68">
        <f t="shared" si="60"/>
        <v>42077</v>
      </c>
      <c r="L153" s="69">
        <f t="shared" si="61"/>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3">
      <c r="A154" s="77" t="s">
        <v>278</v>
      </c>
      <c r="B154" s="139" t="s">
        <v>24</v>
      </c>
      <c r="C154" s="48" t="str">
        <f t="shared" si="62"/>
        <v>NI – Health and Social Care Trusts - Southern Health and Social Care Trust</v>
      </c>
      <c r="D154" s="69">
        <f t="shared" si="54"/>
        <v>143165</v>
      </c>
      <c r="E154" s="69">
        <f t="shared" si="54"/>
        <v>146057</v>
      </c>
      <c r="F154" s="70">
        <f t="shared" si="55"/>
        <v>388688</v>
      </c>
      <c r="G154" s="70">
        <f t="shared" si="56"/>
        <v>194148</v>
      </c>
      <c r="H154" s="71">
        <f t="shared" si="57"/>
        <v>194540</v>
      </c>
      <c r="I154" s="71">
        <f t="shared" si="58"/>
        <v>143165</v>
      </c>
      <c r="J154" s="71">
        <f t="shared" si="59"/>
        <v>146057</v>
      </c>
      <c r="K154" s="68">
        <f t="shared" si="60"/>
        <v>50983</v>
      </c>
      <c r="L154" s="69">
        <f t="shared" si="61"/>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3">
      <c r="A155" s="83" t="s">
        <v>278</v>
      </c>
      <c r="B155" s="137" t="s">
        <v>25</v>
      </c>
      <c r="C155" s="62" t="str">
        <f>CONCATENATE(A155," - ",B155)</f>
        <v>NI – Health and Social Care Trusts - Western Health and Social Care Trust</v>
      </c>
      <c r="D155" s="75">
        <f t="shared" si="54"/>
        <v>113341</v>
      </c>
      <c r="E155" s="75">
        <f t="shared" si="54"/>
        <v>116724</v>
      </c>
      <c r="F155" s="66">
        <f t="shared" si="55"/>
        <v>303207</v>
      </c>
      <c r="G155" s="66">
        <f t="shared" si="56"/>
        <v>150793</v>
      </c>
      <c r="H155" s="67">
        <f t="shared" si="57"/>
        <v>152414</v>
      </c>
      <c r="I155" s="67">
        <f t="shared" si="58"/>
        <v>113341</v>
      </c>
      <c r="J155" s="67">
        <f t="shared" si="59"/>
        <v>116724</v>
      </c>
      <c r="K155" s="74">
        <f t="shared" si="60"/>
        <v>37452</v>
      </c>
      <c r="L155" s="75">
        <f t="shared" si="61"/>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60" customFormat="1" x14ac:dyDescent="0.3">
      <c r="A156" s="161"/>
      <c r="B156" s="162"/>
      <c r="C156" s="161"/>
      <c r="D156" s="59">
        <f>SUM(D151:D155)</f>
        <v>707833</v>
      </c>
      <c r="E156" s="59">
        <f t="shared" ref="E156:L156" si="63">SUM(E151:E155)</f>
        <v>746569</v>
      </c>
      <c r="F156" s="59">
        <f t="shared" si="63"/>
        <v>1895510</v>
      </c>
      <c r="G156" s="59">
        <f t="shared" si="63"/>
        <v>934155</v>
      </c>
      <c r="H156" s="59">
        <f t="shared" si="63"/>
        <v>961355</v>
      </c>
      <c r="I156" s="59">
        <f t="shared" si="63"/>
        <v>707833</v>
      </c>
      <c r="J156" s="59">
        <f t="shared" si="63"/>
        <v>746569</v>
      </c>
      <c r="K156" s="59">
        <f t="shared" si="63"/>
        <v>226322</v>
      </c>
      <c r="L156" s="59">
        <f t="shared" si="63"/>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3">
      <c r="A157" s="93" t="s">
        <v>650</v>
      </c>
      <c r="B157" s="140" t="s">
        <v>475</v>
      </c>
      <c r="C157" s="92" t="str">
        <f>CONCATENATE(A157," - ",B157)</f>
        <v>NHSE regions - East of England</v>
      </c>
      <c r="D157" s="80">
        <f t="shared" ref="D157:E163" si="64">I157</f>
        <v>2500273</v>
      </c>
      <c r="E157" s="80">
        <f t="shared" si="64"/>
        <v>2631851</v>
      </c>
      <c r="F157" s="81">
        <f t="shared" ref="F157:F163" si="65">G157+H157</f>
        <v>6563018</v>
      </c>
      <c r="G157" s="81">
        <f t="shared" ref="G157:G163" si="66">SUM(M157:CY157)</f>
        <v>3234684</v>
      </c>
      <c r="H157" s="82">
        <f t="shared" ref="H157:H163" si="67">SUM(CZ157:GL157)</f>
        <v>3328334</v>
      </c>
      <c r="I157" s="82">
        <f t="shared" ref="I157:I163" si="68">SUM(AE157:CY157)</f>
        <v>2500273</v>
      </c>
      <c r="J157" s="82">
        <f t="shared" ref="J157:J163" si="69">SUM(DR157:GL157)</f>
        <v>2631851</v>
      </c>
      <c r="K157" s="79">
        <f t="shared" ref="K157:K163" si="70">SUM(M157:AD157)</f>
        <v>734411</v>
      </c>
      <c r="L157" s="80">
        <f t="shared" ref="L157:L163" si="71">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3">
      <c r="A158" s="84" t="s">
        <v>650</v>
      </c>
      <c r="B158" s="140" t="s">
        <v>476</v>
      </c>
      <c r="C158" s="48" t="str">
        <f>CONCATENATE(A158," - ",B158)</f>
        <v>NHSE regions - London</v>
      </c>
      <c r="D158" s="69">
        <f t="shared" si="64"/>
        <v>3464261</v>
      </c>
      <c r="E158" s="69">
        <f t="shared" si="64"/>
        <v>3490632</v>
      </c>
      <c r="F158" s="70">
        <f t="shared" si="65"/>
        <v>9002488</v>
      </c>
      <c r="G158" s="70">
        <f t="shared" si="66"/>
        <v>4514378</v>
      </c>
      <c r="H158" s="71">
        <f t="shared" si="67"/>
        <v>4488110</v>
      </c>
      <c r="I158" s="71">
        <f t="shared" si="68"/>
        <v>3464261</v>
      </c>
      <c r="J158" s="71">
        <f t="shared" si="69"/>
        <v>3490632</v>
      </c>
      <c r="K158" s="68">
        <f t="shared" si="70"/>
        <v>1050117</v>
      </c>
      <c r="L158" s="69">
        <f t="shared" si="71"/>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3">
      <c r="A159" s="84" t="s">
        <v>650</v>
      </c>
      <c r="B159" s="140" t="s">
        <v>477</v>
      </c>
      <c r="C159" s="48" t="str">
        <f t="shared" ref="C159:C206" si="72">CONCATENATE(A159," - ",B159)</f>
        <v>NHSE regions - Midlands</v>
      </c>
      <c r="D159" s="69">
        <f t="shared" si="64"/>
        <v>4112569</v>
      </c>
      <c r="E159" s="69">
        <f t="shared" si="64"/>
        <v>4266088</v>
      </c>
      <c r="F159" s="70">
        <f t="shared" si="65"/>
        <v>10658558</v>
      </c>
      <c r="G159" s="70">
        <f t="shared" si="66"/>
        <v>5281149</v>
      </c>
      <c r="H159" s="71">
        <f t="shared" si="67"/>
        <v>5377409</v>
      </c>
      <c r="I159" s="71">
        <f t="shared" si="68"/>
        <v>4112569</v>
      </c>
      <c r="J159" s="71">
        <f t="shared" si="69"/>
        <v>4266088</v>
      </c>
      <c r="K159" s="68">
        <f t="shared" si="70"/>
        <v>1168580</v>
      </c>
      <c r="L159" s="69">
        <f t="shared" si="71"/>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3">
      <c r="A160" s="84" t="s">
        <v>650</v>
      </c>
      <c r="B160" s="140" t="s">
        <v>478</v>
      </c>
      <c r="C160" s="48" t="str">
        <f t="shared" si="72"/>
        <v>NHSE regions - North East and Yorkshire</v>
      </c>
      <c r="D160" s="69">
        <f t="shared" si="64"/>
        <v>3341801</v>
      </c>
      <c r="E160" s="69">
        <f t="shared" si="64"/>
        <v>3506309</v>
      </c>
      <c r="F160" s="70">
        <f t="shared" si="65"/>
        <v>8639006</v>
      </c>
      <c r="G160" s="70">
        <f t="shared" si="66"/>
        <v>4259583</v>
      </c>
      <c r="H160" s="71">
        <f t="shared" si="67"/>
        <v>4379423</v>
      </c>
      <c r="I160" s="71">
        <f t="shared" si="68"/>
        <v>3341801</v>
      </c>
      <c r="J160" s="71">
        <f t="shared" si="69"/>
        <v>3506309</v>
      </c>
      <c r="K160" s="68">
        <f t="shared" si="70"/>
        <v>917782</v>
      </c>
      <c r="L160" s="69">
        <f t="shared" si="71"/>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3">
      <c r="A161" s="84" t="s">
        <v>650</v>
      </c>
      <c r="B161" s="140" t="s">
        <v>479</v>
      </c>
      <c r="C161" s="48" t="str">
        <f t="shared" si="72"/>
        <v>NHSE regions - North West</v>
      </c>
      <c r="D161" s="69">
        <f t="shared" si="64"/>
        <v>2722575</v>
      </c>
      <c r="E161" s="69">
        <f t="shared" si="64"/>
        <v>2845662</v>
      </c>
      <c r="F161" s="70">
        <f t="shared" si="65"/>
        <v>7087447</v>
      </c>
      <c r="G161" s="70">
        <f t="shared" si="66"/>
        <v>3502141</v>
      </c>
      <c r="H161" s="71">
        <f t="shared" si="67"/>
        <v>3585306</v>
      </c>
      <c r="I161" s="71">
        <f t="shared" si="68"/>
        <v>2722575</v>
      </c>
      <c r="J161" s="71">
        <f t="shared" si="69"/>
        <v>2845662</v>
      </c>
      <c r="K161" s="68">
        <f t="shared" si="70"/>
        <v>779566</v>
      </c>
      <c r="L161" s="69">
        <f t="shared" si="71"/>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3">
      <c r="A162" s="84" t="s">
        <v>650</v>
      </c>
      <c r="B162" s="140" t="s">
        <v>480</v>
      </c>
      <c r="C162" s="48" t="str">
        <f t="shared" si="72"/>
        <v>NHSE regions - South East</v>
      </c>
      <c r="D162" s="69">
        <f t="shared" si="64"/>
        <v>3420890</v>
      </c>
      <c r="E162" s="69">
        <f t="shared" si="64"/>
        <v>3602685</v>
      </c>
      <c r="F162" s="70">
        <f t="shared" si="65"/>
        <v>8933822</v>
      </c>
      <c r="G162" s="70">
        <f t="shared" si="66"/>
        <v>4402474</v>
      </c>
      <c r="H162" s="71">
        <f t="shared" si="67"/>
        <v>4531348</v>
      </c>
      <c r="I162" s="71">
        <f t="shared" si="68"/>
        <v>3420890</v>
      </c>
      <c r="J162" s="71">
        <f t="shared" si="69"/>
        <v>3602685</v>
      </c>
      <c r="K162" s="68">
        <f t="shared" si="70"/>
        <v>981584</v>
      </c>
      <c r="L162" s="69">
        <f t="shared" si="71"/>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3">
      <c r="A163" s="318" t="s">
        <v>650</v>
      </c>
      <c r="B163" s="140" t="s">
        <v>481</v>
      </c>
      <c r="C163" s="48" t="str">
        <f t="shared" si="72"/>
        <v>NHSE regions - South West</v>
      </c>
      <c r="D163" s="69">
        <f t="shared" si="64"/>
        <v>2216929</v>
      </c>
      <c r="E163" s="69">
        <f t="shared" si="64"/>
        <v>2334325</v>
      </c>
      <c r="F163" s="70">
        <f t="shared" si="65"/>
        <v>5665799</v>
      </c>
      <c r="G163" s="70">
        <f t="shared" si="66"/>
        <v>2788409</v>
      </c>
      <c r="H163" s="71">
        <f t="shared" si="67"/>
        <v>2877390</v>
      </c>
      <c r="I163" s="71">
        <f t="shared" si="68"/>
        <v>2216929</v>
      </c>
      <c r="J163" s="71">
        <f t="shared" si="69"/>
        <v>2334325</v>
      </c>
      <c r="K163" s="68">
        <f t="shared" si="70"/>
        <v>571480</v>
      </c>
      <c r="L163" s="69">
        <f t="shared" si="71"/>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60" customFormat="1" x14ac:dyDescent="0.3">
      <c r="A164" s="163"/>
      <c r="B164" s="164"/>
      <c r="C164" s="156"/>
      <c r="D164" s="165">
        <f t="shared" ref="D164:E164" si="73">SUM(D157:D163)</f>
        <v>21779298</v>
      </c>
      <c r="E164" s="165">
        <f t="shared" si="73"/>
        <v>22677552</v>
      </c>
      <c r="F164" s="165">
        <f>SUM(F157:F163)</f>
        <v>56550138</v>
      </c>
      <c r="G164" s="165">
        <f t="shared" ref="G164:L164" si="74">SUM(G157:G163)</f>
        <v>27982818</v>
      </c>
      <c r="H164" s="165">
        <f t="shared" si="74"/>
        <v>28567320</v>
      </c>
      <c r="I164" s="165">
        <f t="shared" si="74"/>
        <v>21779298</v>
      </c>
      <c r="J164" s="165">
        <f t="shared" si="74"/>
        <v>22677552</v>
      </c>
      <c r="K164" s="165">
        <f t="shared" si="74"/>
        <v>6203520</v>
      </c>
      <c r="L164" s="165">
        <f t="shared" si="74"/>
        <v>5889768</v>
      </c>
      <c r="M164" s="165"/>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9"/>
      <c r="CZ164" s="165"/>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9"/>
    </row>
    <row r="165" spans="1:194" s="2" customFormat="1" x14ac:dyDescent="0.3">
      <c r="A165" s="148" t="s">
        <v>445</v>
      </c>
      <c r="B165" s="141" t="s">
        <v>426</v>
      </c>
      <c r="C165" s="270" t="str">
        <f t="shared" si="72"/>
        <v>England ICS - Bath and North East Somerset, Swindon and Wiltshire</v>
      </c>
      <c r="D165" s="107">
        <f t="shared" ref="D165" si="75">I165</f>
        <v>361510</v>
      </c>
      <c r="E165" s="107">
        <f t="shared" ref="E165" si="76">J165</f>
        <v>373112</v>
      </c>
      <c r="F165" s="149">
        <f t="shared" ref="F165" si="77">G165+H165</f>
        <v>929964</v>
      </c>
      <c r="G165" s="81">
        <f t="shared" ref="G165" si="78">SUM(M165:CY165)</f>
        <v>461582</v>
      </c>
      <c r="H165" s="82">
        <f t="shared" ref="H165" si="79">SUM(CZ165:GL165)</f>
        <v>468382</v>
      </c>
      <c r="I165" s="81">
        <f t="shared" ref="I165" si="80">SUM(AE165:CY165)</f>
        <v>361510</v>
      </c>
      <c r="J165" s="144">
        <f t="shared" ref="J165" si="81">SUM(DR165:GL165)</f>
        <v>373112</v>
      </c>
      <c r="K165" s="146">
        <f t="shared" ref="K165" si="82">SUM(M165:AD165)</f>
        <v>100072</v>
      </c>
      <c r="L165" s="80">
        <f t="shared" ref="L165" si="83">SUM(CZ165:DQ165)</f>
        <v>95270</v>
      </c>
      <c r="M165" s="146">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6">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3">
      <c r="A166" s="150" t="s">
        <v>445</v>
      </c>
      <c r="B166" s="142" t="s">
        <v>427</v>
      </c>
      <c r="C166" s="271" t="str">
        <f t="shared" si="72"/>
        <v>England ICS - Bedfordshire, Luton and Milton Keynes</v>
      </c>
      <c r="D166" s="108">
        <f t="shared" ref="D166:D200" si="84">I166</f>
        <v>355949</v>
      </c>
      <c r="E166" s="108">
        <f t="shared" ref="E166:E200" si="85">J166</f>
        <v>367983</v>
      </c>
      <c r="F166" s="143">
        <f t="shared" ref="F166:F200" si="86">G166+H166</f>
        <v>959098</v>
      </c>
      <c r="G166" s="70">
        <f t="shared" ref="G166:G200" si="87">SUM(M166:CY166)</f>
        <v>476424</v>
      </c>
      <c r="H166" s="71">
        <f t="shared" ref="H166:H200" si="88">SUM(CZ166:GL166)</f>
        <v>482674</v>
      </c>
      <c r="I166" s="70">
        <f t="shared" ref="I166:I200" si="89">SUM(AE166:CY166)</f>
        <v>355949</v>
      </c>
      <c r="J166" s="145">
        <f t="shared" ref="J166:J200" si="90">SUM(DR166:GL166)</f>
        <v>367983</v>
      </c>
      <c r="K166" s="147">
        <f t="shared" ref="K166:K200" si="91">SUM(M166:AD166)</f>
        <v>120475</v>
      </c>
      <c r="L166" s="69">
        <f t="shared" ref="L166:L200" si="92">SUM(CZ166:DQ166)</f>
        <v>114691</v>
      </c>
      <c r="M166" s="147">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7">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3">
      <c r="A167" s="150" t="s">
        <v>445</v>
      </c>
      <c r="B167" s="142" t="s">
        <v>511</v>
      </c>
      <c r="C167" s="271" t="str">
        <f t="shared" si="72"/>
        <v>England ICS - Birmingham and Solihull </v>
      </c>
      <c r="D167" s="108">
        <f t="shared" si="84"/>
        <v>431773</v>
      </c>
      <c r="E167" s="108">
        <f t="shared" si="85"/>
        <v>459616</v>
      </c>
      <c r="F167" s="143">
        <f t="shared" si="86"/>
        <v>1179731</v>
      </c>
      <c r="G167" s="70">
        <f t="shared" si="87"/>
        <v>580301</v>
      </c>
      <c r="H167" s="71">
        <f t="shared" si="88"/>
        <v>599430</v>
      </c>
      <c r="I167" s="70">
        <f t="shared" si="89"/>
        <v>431773</v>
      </c>
      <c r="J167" s="145">
        <f t="shared" si="90"/>
        <v>459616</v>
      </c>
      <c r="K167" s="147">
        <f t="shared" si="91"/>
        <v>148528</v>
      </c>
      <c r="L167" s="69">
        <f t="shared" si="92"/>
        <v>139814</v>
      </c>
      <c r="M167" s="147">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7">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3">
      <c r="A168" s="150" t="s">
        <v>445</v>
      </c>
      <c r="B168" s="142" t="s">
        <v>741</v>
      </c>
      <c r="C168" s="271" t="str">
        <f t="shared" si="72"/>
        <v>England ICS - Bristol, North Somerset and South Gloucestershire</v>
      </c>
      <c r="D168" s="108">
        <f t="shared" si="84"/>
        <v>379832</v>
      </c>
      <c r="E168" s="108">
        <f t="shared" si="85"/>
        <v>391270</v>
      </c>
      <c r="F168" s="143">
        <f t="shared" si="86"/>
        <v>969256</v>
      </c>
      <c r="G168" s="70">
        <f t="shared" si="87"/>
        <v>481679</v>
      </c>
      <c r="H168" s="71">
        <f t="shared" si="88"/>
        <v>487577</v>
      </c>
      <c r="I168" s="70">
        <f t="shared" si="89"/>
        <v>379832</v>
      </c>
      <c r="J168" s="145">
        <f t="shared" si="90"/>
        <v>391270</v>
      </c>
      <c r="K168" s="147">
        <f t="shared" si="91"/>
        <v>101847</v>
      </c>
      <c r="L168" s="69">
        <f t="shared" si="92"/>
        <v>96307</v>
      </c>
      <c r="M168" s="147">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7">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3">
      <c r="A169" s="150" t="s">
        <v>445</v>
      </c>
      <c r="B169" s="142" t="s">
        <v>512</v>
      </c>
      <c r="C169" s="271" t="str">
        <f t="shared" si="72"/>
        <v>England ICS - Buckinghamshire, Oxfordshire and Berkshire West:</v>
      </c>
      <c r="D169" s="108">
        <f t="shared" si="84"/>
        <v>657001</v>
      </c>
      <c r="E169" s="108">
        <f t="shared" si="85"/>
        <v>680525</v>
      </c>
      <c r="F169" s="143">
        <f t="shared" si="86"/>
        <v>1723447</v>
      </c>
      <c r="G169" s="70">
        <f t="shared" si="87"/>
        <v>854789</v>
      </c>
      <c r="H169" s="71">
        <f t="shared" si="88"/>
        <v>868658</v>
      </c>
      <c r="I169" s="70">
        <f t="shared" si="89"/>
        <v>657001</v>
      </c>
      <c r="J169" s="145">
        <f t="shared" si="90"/>
        <v>680525</v>
      </c>
      <c r="K169" s="147">
        <f t="shared" si="91"/>
        <v>197788</v>
      </c>
      <c r="L169" s="69">
        <f t="shared" si="92"/>
        <v>188133</v>
      </c>
      <c r="M169" s="147">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7">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3">
      <c r="A170" s="150" t="s">
        <v>445</v>
      </c>
      <c r="B170" s="142" t="s">
        <v>294</v>
      </c>
      <c r="C170" s="271" t="str">
        <f t="shared" si="72"/>
        <v>England ICS - Cambridgeshire and Peterborough</v>
      </c>
      <c r="D170" s="108">
        <f t="shared" si="84"/>
        <v>346936</v>
      </c>
      <c r="E170" s="108">
        <f t="shared" si="85"/>
        <v>351669</v>
      </c>
      <c r="F170" s="143">
        <f t="shared" si="86"/>
        <v>896725</v>
      </c>
      <c r="G170" s="70">
        <f t="shared" si="87"/>
        <v>449188</v>
      </c>
      <c r="H170" s="71">
        <f t="shared" si="88"/>
        <v>447537</v>
      </c>
      <c r="I170" s="70">
        <f t="shared" si="89"/>
        <v>346936</v>
      </c>
      <c r="J170" s="145">
        <f t="shared" si="90"/>
        <v>351669</v>
      </c>
      <c r="K170" s="147">
        <f t="shared" si="91"/>
        <v>102252</v>
      </c>
      <c r="L170" s="69">
        <f t="shared" si="92"/>
        <v>95868</v>
      </c>
      <c r="M170" s="147">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7">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3">
      <c r="A171" s="150" t="s">
        <v>445</v>
      </c>
      <c r="B171" s="142" t="s">
        <v>384</v>
      </c>
      <c r="C171" s="271" t="str">
        <f t="shared" si="72"/>
        <v>England ICS - Cheshire and Merseyside</v>
      </c>
      <c r="D171" s="108">
        <f t="shared" ref="D171:D195" si="93">I171</f>
        <v>964135</v>
      </c>
      <c r="E171" s="108">
        <f t="shared" ref="E171:E195" si="94">J171</f>
        <v>1029896</v>
      </c>
      <c r="F171" s="143">
        <f t="shared" ref="F171:F195" si="95">G171+H171</f>
        <v>2503902</v>
      </c>
      <c r="G171" s="70">
        <f t="shared" ref="G171:G195" si="96">SUM(M171:CY171)</f>
        <v>1226046</v>
      </c>
      <c r="H171" s="71">
        <f t="shared" ref="H171:H195" si="97">SUM(CZ171:GL171)</f>
        <v>1277856</v>
      </c>
      <c r="I171" s="70">
        <f t="shared" ref="I171:I195" si="98">SUM(AE171:CY171)</f>
        <v>964135</v>
      </c>
      <c r="J171" s="145">
        <f t="shared" ref="J171:J195" si="99">SUM(DR171:GL171)</f>
        <v>1029896</v>
      </c>
      <c r="K171" s="147">
        <f t="shared" ref="K171:K195" si="100">SUM(M171:AD171)</f>
        <v>261911</v>
      </c>
      <c r="L171" s="69">
        <f t="shared" ref="L171:L195" si="101">SUM(CZ171:DQ171)</f>
        <v>247960</v>
      </c>
      <c r="M171" s="147">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7">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3">
      <c r="A172" s="150" t="s">
        <v>445</v>
      </c>
      <c r="B172" s="142" t="s">
        <v>513</v>
      </c>
      <c r="C172" s="271" t="str">
        <f t="shared" si="72"/>
        <v xml:space="preserve">England ICS - Cornwall and the Isles of Scilly </v>
      </c>
      <c r="D172" s="108">
        <f t="shared" si="93"/>
        <v>223269</v>
      </c>
      <c r="E172" s="108">
        <f t="shared" si="94"/>
        <v>242963</v>
      </c>
      <c r="F172" s="143">
        <f t="shared" si="95"/>
        <v>575525</v>
      </c>
      <c r="G172" s="70">
        <f t="shared" si="96"/>
        <v>279480</v>
      </c>
      <c r="H172" s="71">
        <f t="shared" si="97"/>
        <v>296045</v>
      </c>
      <c r="I172" s="70">
        <f t="shared" si="98"/>
        <v>223269</v>
      </c>
      <c r="J172" s="145">
        <f t="shared" si="99"/>
        <v>242963</v>
      </c>
      <c r="K172" s="147">
        <f t="shared" si="100"/>
        <v>56211</v>
      </c>
      <c r="L172" s="69">
        <f t="shared" si="101"/>
        <v>53082</v>
      </c>
      <c r="M172" s="147">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7">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3">
      <c r="A173" s="150" t="s">
        <v>445</v>
      </c>
      <c r="B173" s="142" t="s">
        <v>386</v>
      </c>
      <c r="C173" s="271" t="str">
        <f t="shared" si="72"/>
        <v>England ICS - Coventry and Warwickshire</v>
      </c>
      <c r="D173" s="108">
        <f t="shared" si="93"/>
        <v>379115</v>
      </c>
      <c r="E173" s="108">
        <f t="shared" si="94"/>
        <v>384098</v>
      </c>
      <c r="F173" s="143">
        <f t="shared" si="95"/>
        <v>963173</v>
      </c>
      <c r="G173" s="70">
        <f t="shared" si="96"/>
        <v>481624</v>
      </c>
      <c r="H173" s="71">
        <f t="shared" si="97"/>
        <v>481549</v>
      </c>
      <c r="I173" s="70">
        <f t="shared" si="98"/>
        <v>379115</v>
      </c>
      <c r="J173" s="145">
        <f t="shared" si="99"/>
        <v>384098</v>
      </c>
      <c r="K173" s="147">
        <f t="shared" si="100"/>
        <v>102509</v>
      </c>
      <c r="L173" s="69">
        <f t="shared" si="101"/>
        <v>97451</v>
      </c>
      <c r="M173" s="147">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7">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3">
      <c r="A174" s="150" t="s">
        <v>445</v>
      </c>
      <c r="B174" s="142" t="s">
        <v>514</v>
      </c>
      <c r="C174" s="271" t="str">
        <f t="shared" si="72"/>
        <v>England ICS - Derbyshire</v>
      </c>
      <c r="D174" s="108">
        <f t="shared" si="93"/>
        <v>401434</v>
      </c>
      <c r="E174" s="108">
        <f t="shared" si="94"/>
        <v>421207</v>
      </c>
      <c r="F174" s="143">
        <f t="shared" si="95"/>
        <v>1030393</v>
      </c>
      <c r="G174" s="70">
        <f t="shared" si="96"/>
        <v>507654</v>
      </c>
      <c r="H174" s="71">
        <f t="shared" si="97"/>
        <v>522739</v>
      </c>
      <c r="I174" s="70">
        <f t="shared" si="98"/>
        <v>401434</v>
      </c>
      <c r="J174" s="145">
        <f t="shared" si="99"/>
        <v>421207</v>
      </c>
      <c r="K174" s="147">
        <f t="shared" si="100"/>
        <v>106220</v>
      </c>
      <c r="L174" s="69">
        <f t="shared" si="101"/>
        <v>101532</v>
      </c>
      <c r="M174" s="147">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7">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3">
      <c r="A175" s="150" t="s">
        <v>445</v>
      </c>
      <c r="B175" s="142" t="s">
        <v>373</v>
      </c>
      <c r="C175" s="271" t="str">
        <f t="shared" si="72"/>
        <v>England ICS - Devon</v>
      </c>
      <c r="D175" s="108">
        <f t="shared" si="93"/>
        <v>476232</v>
      </c>
      <c r="E175" s="108">
        <f t="shared" si="94"/>
        <v>506690</v>
      </c>
      <c r="F175" s="143">
        <f t="shared" si="95"/>
        <v>1209773</v>
      </c>
      <c r="G175" s="70">
        <f t="shared" si="96"/>
        <v>592841</v>
      </c>
      <c r="H175" s="71">
        <f t="shared" si="97"/>
        <v>616932</v>
      </c>
      <c r="I175" s="70">
        <f t="shared" si="98"/>
        <v>476232</v>
      </c>
      <c r="J175" s="145">
        <f t="shared" si="99"/>
        <v>506690</v>
      </c>
      <c r="K175" s="147">
        <f t="shared" si="100"/>
        <v>116609</v>
      </c>
      <c r="L175" s="69">
        <f t="shared" si="101"/>
        <v>110242</v>
      </c>
      <c r="M175" s="147">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7">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3">
      <c r="A176" s="150" t="s">
        <v>445</v>
      </c>
      <c r="B176" s="142" t="s">
        <v>28</v>
      </c>
      <c r="C176" s="271" t="str">
        <f t="shared" si="72"/>
        <v>England ICS - Dorset</v>
      </c>
      <c r="D176" s="108">
        <f t="shared" si="93"/>
        <v>309517</v>
      </c>
      <c r="E176" s="108">
        <f t="shared" si="94"/>
        <v>323213</v>
      </c>
      <c r="F176" s="143">
        <f t="shared" si="95"/>
        <v>776780</v>
      </c>
      <c r="G176" s="70">
        <f t="shared" si="96"/>
        <v>383364</v>
      </c>
      <c r="H176" s="71">
        <f t="shared" si="97"/>
        <v>393416</v>
      </c>
      <c r="I176" s="70">
        <f t="shared" si="98"/>
        <v>309517</v>
      </c>
      <c r="J176" s="145">
        <f t="shared" si="99"/>
        <v>323213</v>
      </c>
      <c r="K176" s="147">
        <f t="shared" si="100"/>
        <v>73847</v>
      </c>
      <c r="L176" s="69">
        <f t="shared" si="101"/>
        <v>70203</v>
      </c>
      <c r="M176" s="147">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7">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3">
      <c r="A177" s="150" t="s">
        <v>445</v>
      </c>
      <c r="B177" s="142" t="s">
        <v>515</v>
      </c>
      <c r="C177" s="271" t="str">
        <f t="shared" si="72"/>
        <v>England ICS - Frimley</v>
      </c>
      <c r="D177" s="108">
        <f t="shared" si="93"/>
        <v>280610</v>
      </c>
      <c r="E177" s="108">
        <f t="shared" si="94"/>
        <v>289515</v>
      </c>
      <c r="F177" s="143">
        <f t="shared" si="95"/>
        <v>746739</v>
      </c>
      <c r="G177" s="70">
        <f t="shared" si="96"/>
        <v>371630</v>
      </c>
      <c r="H177" s="71">
        <f t="shared" si="97"/>
        <v>375109</v>
      </c>
      <c r="I177" s="70">
        <f t="shared" si="98"/>
        <v>280610</v>
      </c>
      <c r="J177" s="145">
        <f t="shared" si="99"/>
        <v>289515</v>
      </c>
      <c r="K177" s="147">
        <f t="shared" si="100"/>
        <v>91020</v>
      </c>
      <c r="L177" s="69">
        <f t="shared" si="101"/>
        <v>85594</v>
      </c>
      <c r="M177" s="147">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7">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3">
      <c r="A178" s="150" t="s">
        <v>445</v>
      </c>
      <c r="B178" s="142" t="s">
        <v>29</v>
      </c>
      <c r="C178" s="271" t="str">
        <f t="shared" si="72"/>
        <v>England ICS - Gloucestershire</v>
      </c>
      <c r="D178" s="108">
        <f t="shared" si="93"/>
        <v>248138</v>
      </c>
      <c r="E178" s="108">
        <f t="shared" si="94"/>
        <v>262950</v>
      </c>
      <c r="F178" s="143">
        <f t="shared" si="95"/>
        <v>640650</v>
      </c>
      <c r="G178" s="70">
        <f t="shared" si="96"/>
        <v>314175</v>
      </c>
      <c r="H178" s="71">
        <f t="shared" si="97"/>
        <v>326475</v>
      </c>
      <c r="I178" s="70">
        <f t="shared" si="98"/>
        <v>248138</v>
      </c>
      <c r="J178" s="145">
        <f t="shared" si="99"/>
        <v>262950</v>
      </c>
      <c r="K178" s="147">
        <f t="shared" si="100"/>
        <v>66037</v>
      </c>
      <c r="L178" s="69">
        <f t="shared" si="101"/>
        <v>63525</v>
      </c>
      <c r="M178" s="147">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7">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3">
      <c r="A179" s="150" t="s">
        <v>445</v>
      </c>
      <c r="B179" s="142" t="s">
        <v>516</v>
      </c>
      <c r="C179" s="271" t="str">
        <f t="shared" si="72"/>
        <v xml:space="preserve">England ICS - Greater Manchester </v>
      </c>
      <c r="D179" s="108">
        <f t="shared" si="93"/>
        <v>1098593</v>
      </c>
      <c r="E179" s="108">
        <f t="shared" si="94"/>
        <v>1128011</v>
      </c>
      <c r="F179" s="143">
        <f t="shared" si="95"/>
        <v>2881890</v>
      </c>
      <c r="G179" s="70">
        <f t="shared" si="96"/>
        <v>1434728</v>
      </c>
      <c r="H179" s="71">
        <f t="shared" si="97"/>
        <v>1447162</v>
      </c>
      <c r="I179" s="70">
        <f t="shared" si="98"/>
        <v>1098593</v>
      </c>
      <c r="J179" s="145">
        <f t="shared" si="99"/>
        <v>1128011</v>
      </c>
      <c r="K179" s="147">
        <f t="shared" si="100"/>
        <v>336135</v>
      </c>
      <c r="L179" s="69">
        <f t="shared" si="101"/>
        <v>319151</v>
      </c>
      <c r="M179" s="147">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7">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3">
      <c r="A180" s="150" t="s">
        <v>445</v>
      </c>
      <c r="B180" s="142" t="s">
        <v>392</v>
      </c>
      <c r="C180" s="271" t="str">
        <f t="shared" si="72"/>
        <v>England ICS - Hampshire and the Isle of Wight</v>
      </c>
      <c r="D180" s="108">
        <f t="shared" si="93"/>
        <v>715426</v>
      </c>
      <c r="E180" s="108">
        <f t="shared" si="94"/>
        <v>747588</v>
      </c>
      <c r="F180" s="143">
        <f t="shared" si="95"/>
        <v>1831473</v>
      </c>
      <c r="G180" s="70">
        <f t="shared" si="96"/>
        <v>904764</v>
      </c>
      <c r="H180" s="71">
        <f t="shared" si="97"/>
        <v>926709</v>
      </c>
      <c r="I180" s="70">
        <f t="shared" si="98"/>
        <v>715426</v>
      </c>
      <c r="J180" s="145">
        <f t="shared" si="99"/>
        <v>747588</v>
      </c>
      <c r="K180" s="147">
        <f t="shared" si="100"/>
        <v>189338</v>
      </c>
      <c r="L180" s="69">
        <f t="shared" si="101"/>
        <v>179121</v>
      </c>
      <c r="M180" s="147">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7">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3">
      <c r="A181" s="150" t="s">
        <v>445</v>
      </c>
      <c r="B181" s="142" t="s">
        <v>389</v>
      </c>
      <c r="C181" s="271" t="str">
        <f t="shared" si="72"/>
        <v>England ICS - Hertfordshire and West Essex</v>
      </c>
      <c r="D181" s="108">
        <f t="shared" si="93"/>
        <v>552598</v>
      </c>
      <c r="E181" s="108">
        <f t="shared" si="94"/>
        <v>594357</v>
      </c>
      <c r="F181" s="143">
        <f t="shared" si="95"/>
        <v>1488061</v>
      </c>
      <c r="G181" s="70">
        <f t="shared" si="96"/>
        <v>727451</v>
      </c>
      <c r="H181" s="71">
        <f t="shared" si="97"/>
        <v>760610</v>
      </c>
      <c r="I181" s="70">
        <f t="shared" si="98"/>
        <v>552598</v>
      </c>
      <c r="J181" s="145">
        <f t="shared" si="99"/>
        <v>594357</v>
      </c>
      <c r="K181" s="147">
        <f t="shared" si="100"/>
        <v>174853</v>
      </c>
      <c r="L181" s="69">
        <f t="shared" si="101"/>
        <v>166253</v>
      </c>
      <c r="M181" s="147">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7">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3">
      <c r="A182" s="150" t="s">
        <v>445</v>
      </c>
      <c r="B182" s="142" t="s">
        <v>742</v>
      </c>
      <c r="C182" s="271" t="str">
        <f t="shared" si="72"/>
        <v>England ICS - Herefordshire and Worcestershire</v>
      </c>
      <c r="D182" s="108">
        <f t="shared" si="93"/>
        <v>309932</v>
      </c>
      <c r="E182" s="108">
        <f t="shared" si="94"/>
        <v>326371</v>
      </c>
      <c r="F182" s="143">
        <f t="shared" si="95"/>
        <v>791685</v>
      </c>
      <c r="G182" s="70">
        <f t="shared" si="96"/>
        <v>389585</v>
      </c>
      <c r="H182" s="71">
        <f t="shared" si="97"/>
        <v>402100</v>
      </c>
      <c r="I182" s="70">
        <f t="shared" si="98"/>
        <v>309932</v>
      </c>
      <c r="J182" s="145">
        <f t="shared" si="99"/>
        <v>326371</v>
      </c>
      <c r="K182" s="147">
        <f t="shared" si="100"/>
        <v>79653</v>
      </c>
      <c r="L182" s="69">
        <f t="shared" si="101"/>
        <v>75729</v>
      </c>
      <c r="M182" s="147">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7">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3">
      <c r="A183" s="150" t="s">
        <v>445</v>
      </c>
      <c r="B183" s="142" t="s">
        <v>743</v>
      </c>
      <c r="C183" s="271" t="str">
        <f t="shared" si="72"/>
        <v>England ICS - Humber and North Yorkshire</v>
      </c>
      <c r="D183" s="108">
        <f t="shared" si="93"/>
        <v>671757</v>
      </c>
      <c r="E183" s="108">
        <f t="shared" si="94"/>
        <v>701707</v>
      </c>
      <c r="F183" s="143">
        <f t="shared" si="95"/>
        <v>1708723</v>
      </c>
      <c r="G183" s="70">
        <f t="shared" si="96"/>
        <v>843891</v>
      </c>
      <c r="H183" s="71">
        <f t="shared" si="97"/>
        <v>864832</v>
      </c>
      <c r="I183" s="70">
        <f t="shared" si="98"/>
        <v>671757</v>
      </c>
      <c r="J183" s="145">
        <f t="shared" si="99"/>
        <v>701707</v>
      </c>
      <c r="K183" s="147">
        <f t="shared" si="100"/>
        <v>172134</v>
      </c>
      <c r="L183" s="69">
        <f t="shared" si="101"/>
        <v>163125</v>
      </c>
      <c r="M183" s="147">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7">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3">
      <c r="A184" s="150" t="s">
        <v>445</v>
      </c>
      <c r="B184" s="142" t="s">
        <v>279</v>
      </c>
      <c r="C184" s="271" t="str">
        <f t="shared" si="72"/>
        <v>England ICS - Kent and Medway</v>
      </c>
      <c r="D184" s="108">
        <f t="shared" si="93"/>
        <v>706308</v>
      </c>
      <c r="E184" s="108">
        <f t="shared" si="94"/>
        <v>749879</v>
      </c>
      <c r="F184" s="143">
        <f t="shared" si="95"/>
        <v>1868199</v>
      </c>
      <c r="G184" s="70">
        <f t="shared" si="96"/>
        <v>918033</v>
      </c>
      <c r="H184" s="71">
        <f t="shared" si="97"/>
        <v>950166</v>
      </c>
      <c r="I184" s="70">
        <f t="shared" si="98"/>
        <v>706308</v>
      </c>
      <c r="J184" s="145">
        <f t="shared" si="99"/>
        <v>749879</v>
      </c>
      <c r="K184" s="147">
        <f t="shared" si="100"/>
        <v>211725</v>
      </c>
      <c r="L184" s="69">
        <f t="shared" si="101"/>
        <v>200287</v>
      </c>
      <c r="M184" s="147">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7">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3">
      <c r="A185" s="150" t="s">
        <v>445</v>
      </c>
      <c r="B185" s="142" t="s">
        <v>517</v>
      </c>
      <c r="C185" s="271" t="str">
        <f t="shared" si="72"/>
        <v>England ICS - Lancashire and South Cumbria</v>
      </c>
      <c r="D185" s="108">
        <f t="shared" si="93"/>
        <v>659847</v>
      </c>
      <c r="E185" s="108">
        <f t="shared" si="94"/>
        <v>687755</v>
      </c>
      <c r="F185" s="143">
        <f t="shared" si="95"/>
        <v>1701655</v>
      </c>
      <c r="G185" s="70">
        <f t="shared" si="96"/>
        <v>841367</v>
      </c>
      <c r="H185" s="71">
        <f t="shared" si="97"/>
        <v>860288</v>
      </c>
      <c r="I185" s="70">
        <f t="shared" si="98"/>
        <v>659847</v>
      </c>
      <c r="J185" s="145">
        <f t="shared" si="99"/>
        <v>687755</v>
      </c>
      <c r="K185" s="147">
        <f t="shared" si="100"/>
        <v>181520</v>
      </c>
      <c r="L185" s="69">
        <f t="shared" si="101"/>
        <v>172533</v>
      </c>
      <c r="M185" s="147">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7">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3">
      <c r="A186" s="150" t="s">
        <v>445</v>
      </c>
      <c r="B186" s="142" t="s">
        <v>385</v>
      </c>
      <c r="C186" s="271" t="str">
        <f t="shared" si="72"/>
        <v>England ICS - Leicester, Leicestershire and Rutland</v>
      </c>
      <c r="D186" s="108">
        <f t="shared" si="93"/>
        <v>430266</v>
      </c>
      <c r="E186" s="108">
        <f t="shared" si="94"/>
        <v>442069</v>
      </c>
      <c r="F186" s="143">
        <f t="shared" si="95"/>
        <v>1107597</v>
      </c>
      <c r="G186" s="70">
        <f t="shared" si="96"/>
        <v>551149</v>
      </c>
      <c r="H186" s="71">
        <f t="shared" si="97"/>
        <v>556448</v>
      </c>
      <c r="I186" s="70">
        <f t="shared" si="98"/>
        <v>430266</v>
      </c>
      <c r="J186" s="145">
        <f t="shared" si="99"/>
        <v>442069</v>
      </c>
      <c r="K186" s="147">
        <f t="shared" si="100"/>
        <v>120883</v>
      </c>
      <c r="L186" s="69">
        <f t="shared" si="101"/>
        <v>114379</v>
      </c>
      <c r="M186" s="147">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7">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3">
      <c r="A187" s="150" t="s">
        <v>445</v>
      </c>
      <c r="B187" s="142" t="s">
        <v>375</v>
      </c>
      <c r="C187" s="271" t="str">
        <f t="shared" si="72"/>
        <v>England ICS - Lincolnshire</v>
      </c>
      <c r="D187" s="108">
        <f t="shared" si="93"/>
        <v>300527</v>
      </c>
      <c r="E187" s="108">
        <f t="shared" si="94"/>
        <v>318474</v>
      </c>
      <c r="F187" s="143">
        <f t="shared" si="95"/>
        <v>766333</v>
      </c>
      <c r="G187" s="70">
        <f t="shared" si="96"/>
        <v>375699</v>
      </c>
      <c r="H187" s="71">
        <f t="shared" si="97"/>
        <v>390634</v>
      </c>
      <c r="I187" s="70">
        <f t="shared" si="98"/>
        <v>300527</v>
      </c>
      <c r="J187" s="145">
        <f t="shared" si="99"/>
        <v>318474</v>
      </c>
      <c r="K187" s="147">
        <f t="shared" si="100"/>
        <v>75172</v>
      </c>
      <c r="L187" s="69">
        <f t="shared" si="101"/>
        <v>72160</v>
      </c>
      <c r="M187" s="147">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7">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3">
      <c r="A188" s="150" t="s">
        <v>445</v>
      </c>
      <c r="B188" s="142" t="s">
        <v>518</v>
      </c>
      <c r="C188" s="271" t="str">
        <f t="shared" si="72"/>
        <v xml:space="preserve">England ICS - Mid and South Essex </v>
      </c>
      <c r="D188" s="108">
        <f t="shared" si="93"/>
        <v>452188</v>
      </c>
      <c r="E188" s="108">
        <f t="shared" si="94"/>
        <v>483661</v>
      </c>
      <c r="F188" s="143">
        <f t="shared" si="95"/>
        <v>1199296</v>
      </c>
      <c r="G188" s="70">
        <f t="shared" si="96"/>
        <v>587395</v>
      </c>
      <c r="H188" s="71">
        <f t="shared" si="97"/>
        <v>611901</v>
      </c>
      <c r="I188" s="70">
        <f t="shared" si="98"/>
        <v>452188</v>
      </c>
      <c r="J188" s="145">
        <f t="shared" si="99"/>
        <v>483661</v>
      </c>
      <c r="K188" s="147">
        <f t="shared" si="100"/>
        <v>135207</v>
      </c>
      <c r="L188" s="69">
        <f t="shared" si="101"/>
        <v>128240</v>
      </c>
      <c r="M188" s="147">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7">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3">
      <c r="A189" s="150" t="s">
        <v>445</v>
      </c>
      <c r="B189" s="142" t="s">
        <v>387</v>
      </c>
      <c r="C189" s="271" t="str">
        <f t="shared" si="72"/>
        <v>England ICS - Norfolk and Waveney</v>
      </c>
      <c r="D189" s="108">
        <f t="shared" si="93"/>
        <v>406639</v>
      </c>
      <c r="E189" s="108">
        <f t="shared" si="94"/>
        <v>431328</v>
      </c>
      <c r="F189" s="143">
        <f t="shared" si="95"/>
        <v>1032661</v>
      </c>
      <c r="G189" s="70">
        <f t="shared" si="96"/>
        <v>506595</v>
      </c>
      <c r="H189" s="71">
        <f t="shared" si="97"/>
        <v>526066</v>
      </c>
      <c r="I189" s="70">
        <f t="shared" si="98"/>
        <v>406639</v>
      </c>
      <c r="J189" s="145">
        <f t="shared" si="99"/>
        <v>431328</v>
      </c>
      <c r="K189" s="147">
        <f t="shared" si="100"/>
        <v>99956</v>
      </c>
      <c r="L189" s="69">
        <f t="shared" si="101"/>
        <v>94738</v>
      </c>
      <c r="M189" s="147">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7">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3">
      <c r="A190" s="150" t="s">
        <v>445</v>
      </c>
      <c r="B190" s="142" t="s">
        <v>519</v>
      </c>
      <c r="C190" s="271" t="str">
        <f t="shared" si="72"/>
        <v xml:space="preserve">England ICS - North Central London </v>
      </c>
      <c r="D190" s="108">
        <f t="shared" si="93"/>
        <v>593891</v>
      </c>
      <c r="E190" s="108">
        <f t="shared" si="94"/>
        <v>596826</v>
      </c>
      <c r="F190" s="143">
        <f t="shared" si="95"/>
        <v>1526582</v>
      </c>
      <c r="G190" s="70">
        <f t="shared" si="96"/>
        <v>766256</v>
      </c>
      <c r="H190" s="71">
        <f t="shared" si="97"/>
        <v>760326</v>
      </c>
      <c r="I190" s="70">
        <f t="shared" si="98"/>
        <v>593891</v>
      </c>
      <c r="J190" s="145">
        <f t="shared" si="99"/>
        <v>596826</v>
      </c>
      <c r="K190" s="147">
        <f t="shared" si="100"/>
        <v>172365</v>
      </c>
      <c r="L190" s="69">
        <f t="shared" si="101"/>
        <v>163500</v>
      </c>
      <c r="M190" s="147">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7">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3">
      <c r="A191" s="150" t="s">
        <v>445</v>
      </c>
      <c r="B191" s="142" t="s">
        <v>482</v>
      </c>
      <c r="C191" s="271" t="str">
        <f t="shared" si="72"/>
        <v>England ICS - North East and North Cumbria</v>
      </c>
      <c r="D191" s="108">
        <f t="shared" si="93"/>
        <v>1170091</v>
      </c>
      <c r="E191" s="108">
        <f t="shared" si="94"/>
        <v>1236662</v>
      </c>
      <c r="F191" s="143">
        <f t="shared" si="95"/>
        <v>3000432</v>
      </c>
      <c r="G191" s="70">
        <f t="shared" si="96"/>
        <v>1475310</v>
      </c>
      <c r="H191" s="71">
        <f t="shared" si="97"/>
        <v>1525122</v>
      </c>
      <c r="I191" s="70">
        <f t="shared" si="98"/>
        <v>1170091</v>
      </c>
      <c r="J191" s="145">
        <f t="shared" si="99"/>
        <v>1236662</v>
      </c>
      <c r="K191" s="147">
        <f t="shared" si="100"/>
        <v>305219</v>
      </c>
      <c r="L191" s="69">
        <f t="shared" si="101"/>
        <v>288460</v>
      </c>
      <c r="M191" s="147">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7">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3">
      <c r="A192" s="150" t="s">
        <v>445</v>
      </c>
      <c r="B192" s="142" t="s">
        <v>520</v>
      </c>
      <c r="C192" s="271" t="str">
        <f t="shared" si="72"/>
        <v xml:space="preserve">England ICS - North East London </v>
      </c>
      <c r="D192" s="108">
        <f t="shared" si="93"/>
        <v>784566</v>
      </c>
      <c r="E192" s="108">
        <f t="shared" si="94"/>
        <v>758991</v>
      </c>
      <c r="F192" s="143">
        <f t="shared" si="95"/>
        <v>2036470</v>
      </c>
      <c r="G192" s="70">
        <f t="shared" si="96"/>
        <v>1037604</v>
      </c>
      <c r="H192" s="71">
        <f t="shared" si="97"/>
        <v>998866</v>
      </c>
      <c r="I192" s="70">
        <f t="shared" si="98"/>
        <v>784566</v>
      </c>
      <c r="J192" s="145">
        <f t="shared" si="99"/>
        <v>758991</v>
      </c>
      <c r="K192" s="147">
        <f t="shared" si="100"/>
        <v>253038</v>
      </c>
      <c r="L192" s="69">
        <f t="shared" si="101"/>
        <v>239875</v>
      </c>
      <c r="M192" s="147">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7">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3">
      <c r="A193" s="150" t="s">
        <v>445</v>
      </c>
      <c r="B193" s="142" t="s">
        <v>521</v>
      </c>
      <c r="C193" s="271" t="str">
        <f t="shared" si="72"/>
        <v>England ICS - North West London</v>
      </c>
      <c r="D193" s="108">
        <f t="shared" si="93"/>
        <v>828249</v>
      </c>
      <c r="E193" s="108">
        <f t="shared" si="94"/>
        <v>805826</v>
      </c>
      <c r="F193" s="143">
        <f t="shared" si="95"/>
        <v>2111469</v>
      </c>
      <c r="G193" s="70">
        <f t="shared" si="96"/>
        <v>1073359</v>
      </c>
      <c r="H193" s="71">
        <f t="shared" si="97"/>
        <v>1038110</v>
      </c>
      <c r="I193" s="70">
        <f t="shared" si="98"/>
        <v>828249</v>
      </c>
      <c r="J193" s="145">
        <f t="shared" si="99"/>
        <v>805826</v>
      </c>
      <c r="K193" s="147">
        <f t="shared" si="100"/>
        <v>245110</v>
      </c>
      <c r="L193" s="69">
        <f t="shared" si="101"/>
        <v>232284</v>
      </c>
      <c r="M193" s="147">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7">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3">
      <c r="A194" s="150" t="s">
        <v>445</v>
      </c>
      <c r="B194" s="142" t="s">
        <v>380</v>
      </c>
      <c r="C194" s="271" t="str">
        <f t="shared" si="72"/>
        <v>England ICS - Northamptonshire</v>
      </c>
      <c r="D194" s="108">
        <f t="shared" ref="D194" si="102">I194</f>
        <v>280031</v>
      </c>
      <c r="E194" s="108">
        <f t="shared" ref="E194" si="103">J194</f>
        <v>290793</v>
      </c>
      <c r="F194" s="143">
        <f t="shared" ref="F194" si="104">G194+H194</f>
        <v>740111</v>
      </c>
      <c r="G194" s="70">
        <f t="shared" ref="G194" si="105">SUM(M194:CY194)</f>
        <v>366197</v>
      </c>
      <c r="H194" s="71">
        <f t="shared" ref="H194" si="106">SUM(CZ194:GL194)</f>
        <v>373914</v>
      </c>
      <c r="I194" s="70">
        <f t="shared" ref="I194" si="107">SUM(AE194:CY194)</f>
        <v>280031</v>
      </c>
      <c r="J194" s="145">
        <f t="shared" ref="J194" si="108">SUM(DR194:GL194)</f>
        <v>290793</v>
      </c>
      <c r="K194" s="147">
        <f t="shared" ref="K194" si="109">SUM(M194:AD194)</f>
        <v>86166</v>
      </c>
      <c r="L194" s="69">
        <f t="shared" ref="L194" si="110">SUM(CZ194:DQ194)</f>
        <v>83121</v>
      </c>
      <c r="M194" s="147">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7">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3">
      <c r="A195" s="150" t="s">
        <v>445</v>
      </c>
      <c r="B195" s="142" t="s">
        <v>744</v>
      </c>
      <c r="C195" s="271" t="str">
        <f t="shared" si="72"/>
        <v>England ICS - Nottingham and Nottinghamshire</v>
      </c>
      <c r="D195" s="108">
        <f t="shared" si="93"/>
        <v>413641</v>
      </c>
      <c r="E195" s="108">
        <f t="shared" si="94"/>
        <v>424616</v>
      </c>
      <c r="F195" s="143">
        <f t="shared" si="95"/>
        <v>1052195</v>
      </c>
      <c r="G195" s="70">
        <f t="shared" si="96"/>
        <v>523505</v>
      </c>
      <c r="H195" s="71">
        <f t="shared" si="97"/>
        <v>528690</v>
      </c>
      <c r="I195" s="70">
        <f t="shared" si="98"/>
        <v>413641</v>
      </c>
      <c r="J195" s="145">
        <f t="shared" si="99"/>
        <v>424616</v>
      </c>
      <c r="K195" s="147">
        <f t="shared" si="100"/>
        <v>109864</v>
      </c>
      <c r="L195" s="69">
        <f t="shared" si="101"/>
        <v>104074</v>
      </c>
      <c r="M195" s="147">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7">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3">
      <c r="A196" s="150" t="s">
        <v>445</v>
      </c>
      <c r="B196" s="142" t="s">
        <v>745</v>
      </c>
      <c r="C196" s="271" t="str">
        <f t="shared" si="72"/>
        <v>England ICS - Shropshire, Telford and Wrekin</v>
      </c>
      <c r="D196" s="108">
        <f t="shared" si="84"/>
        <v>199279</v>
      </c>
      <c r="E196" s="108">
        <f t="shared" si="85"/>
        <v>205519</v>
      </c>
      <c r="F196" s="143">
        <f t="shared" si="86"/>
        <v>506737</v>
      </c>
      <c r="G196" s="70">
        <f t="shared" si="87"/>
        <v>251214</v>
      </c>
      <c r="H196" s="71">
        <f t="shared" si="88"/>
        <v>255523</v>
      </c>
      <c r="I196" s="70">
        <f t="shared" si="89"/>
        <v>199279</v>
      </c>
      <c r="J196" s="145">
        <f t="shared" si="90"/>
        <v>205519</v>
      </c>
      <c r="K196" s="147">
        <f t="shared" si="91"/>
        <v>51935</v>
      </c>
      <c r="L196" s="69">
        <f t="shared" si="92"/>
        <v>50004</v>
      </c>
      <c r="M196" s="147">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7">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3">
      <c r="A197" s="150" t="s">
        <v>445</v>
      </c>
      <c r="B197" s="142" t="s">
        <v>30</v>
      </c>
      <c r="C197" s="271" t="str">
        <f t="shared" si="72"/>
        <v>England ICS - Somerset</v>
      </c>
      <c r="D197" s="108">
        <f t="shared" si="84"/>
        <v>218431</v>
      </c>
      <c r="E197" s="108">
        <f t="shared" si="85"/>
        <v>234127</v>
      </c>
      <c r="F197" s="143">
        <f t="shared" si="86"/>
        <v>563851</v>
      </c>
      <c r="G197" s="70">
        <f t="shared" si="87"/>
        <v>275288</v>
      </c>
      <c r="H197" s="71">
        <f t="shared" si="88"/>
        <v>288563</v>
      </c>
      <c r="I197" s="70">
        <f t="shared" si="89"/>
        <v>218431</v>
      </c>
      <c r="J197" s="145">
        <f t="shared" si="90"/>
        <v>234127</v>
      </c>
      <c r="K197" s="147">
        <f t="shared" si="91"/>
        <v>56857</v>
      </c>
      <c r="L197" s="69">
        <f t="shared" si="92"/>
        <v>54436</v>
      </c>
      <c r="M197" s="147">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7">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3">
      <c r="A198" s="150" t="s">
        <v>445</v>
      </c>
      <c r="B198" s="142" t="s">
        <v>390</v>
      </c>
      <c r="C198" s="271" t="str">
        <f t="shared" si="72"/>
        <v>England ICS - South East London</v>
      </c>
      <c r="D198" s="108">
        <f t="shared" si="84"/>
        <v>697479</v>
      </c>
      <c r="E198" s="108">
        <f t="shared" si="85"/>
        <v>722545</v>
      </c>
      <c r="F198" s="143">
        <f t="shared" si="86"/>
        <v>1818226</v>
      </c>
      <c r="G198" s="70">
        <f t="shared" si="87"/>
        <v>901719</v>
      </c>
      <c r="H198" s="71">
        <f t="shared" si="88"/>
        <v>916507</v>
      </c>
      <c r="I198" s="70">
        <f t="shared" si="89"/>
        <v>697479</v>
      </c>
      <c r="J198" s="145">
        <f t="shared" si="90"/>
        <v>722545</v>
      </c>
      <c r="K198" s="147">
        <f t="shared" si="91"/>
        <v>204240</v>
      </c>
      <c r="L198" s="69">
        <f t="shared" si="92"/>
        <v>193962</v>
      </c>
      <c r="M198" s="147">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7">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3">
      <c r="A199" s="150" t="s">
        <v>445</v>
      </c>
      <c r="B199" s="142" t="s">
        <v>391</v>
      </c>
      <c r="C199" s="271" t="str">
        <f t="shared" si="72"/>
        <v>England ICS - South West London</v>
      </c>
      <c r="D199" s="108">
        <f t="shared" si="84"/>
        <v>560076</v>
      </c>
      <c r="E199" s="108">
        <f t="shared" si="85"/>
        <v>606444</v>
      </c>
      <c r="F199" s="143">
        <f t="shared" si="86"/>
        <v>1509741</v>
      </c>
      <c r="G199" s="70">
        <f t="shared" si="87"/>
        <v>735440</v>
      </c>
      <c r="H199" s="71">
        <f t="shared" si="88"/>
        <v>774301</v>
      </c>
      <c r="I199" s="70">
        <f t="shared" si="89"/>
        <v>560076</v>
      </c>
      <c r="J199" s="145">
        <f t="shared" si="90"/>
        <v>606444</v>
      </c>
      <c r="K199" s="147">
        <f t="shared" si="91"/>
        <v>175364</v>
      </c>
      <c r="L199" s="69">
        <f t="shared" si="92"/>
        <v>167857</v>
      </c>
      <c r="M199" s="147">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7">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3">
      <c r="A200" s="150" t="s">
        <v>445</v>
      </c>
      <c r="B200" s="142" t="s">
        <v>746</v>
      </c>
      <c r="C200" s="271" t="str">
        <f t="shared" si="72"/>
        <v>England ICS - South Yorkshire</v>
      </c>
      <c r="D200" s="108">
        <f t="shared" si="84"/>
        <v>597392</v>
      </c>
      <c r="E200" s="108">
        <f t="shared" si="85"/>
        <v>617280</v>
      </c>
      <c r="F200" s="143">
        <f t="shared" si="86"/>
        <v>1533334</v>
      </c>
      <c r="G200" s="70">
        <f t="shared" si="87"/>
        <v>760543</v>
      </c>
      <c r="H200" s="71">
        <f t="shared" si="88"/>
        <v>772791</v>
      </c>
      <c r="I200" s="70">
        <f t="shared" si="89"/>
        <v>597392</v>
      </c>
      <c r="J200" s="145">
        <f t="shared" si="90"/>
        <v>617280</v>
      </c>
      <c r="K200" s="147">
        <f t="shared" si="91"/>
        <v>163151</v>
      </c>
      <c r="L200" s="69">
        <f t="shared" si="92"/>
        <v>155511</v>
      </c>
      <c r="M200" s="147">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7">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3">
      <c r="A201" s="150" t="s">
        <v>445</v>
      </c>
      <c r="B201" s="142" t="s">
        <v>747</v>
      </c>
      <c r="C201" s="271" t="str">
        <f t="shared" si="72"/>
        <v>England ICS - Staffodshire and Stoke on Trent</v>
      </c>
      <c r="D201" s="108">
        <f t="shared" ref="D201:D206" si="111">I201</f>
        <v>450150</v>
      </c>
      <c r="E201" s="108">
        <f t="shared" ref="E201:E206" si="112">J201</f>
        <v>460064</v>
      </c>
      <c r="F201" s="143">
        <f t="shared" ref="F201:F206" si="113">G201+H201</f>
        <v>1139794</v>
      </c>
      <c r="G201" s="70">
        <f t="shared" ref="G201:G206" si="114">SUM(M201:CY201)</f>
        <v>568006</v>
      </c>
      <c r="H201" s="71">
        <f t="shared" ref="H201:H206" si="115">SUM(CZ201:GL201)</f>
        <v>571788</v>
      </c>
      <c r="I201" s="70">
        <f t="shared" ref="I201:I206" si="116">SUM(AE201:CY201)</f>
        <v>450150</v>
      </c>
      <c r="J201" s="145">
        <f t="shared" ref="J201:J206" si="117">SUM(DR201:GL201)</f>
        <v>460064</v>
      </c>
      <c r="K201" s="147">
        <f t="shared" ref="K201:K206" si="118">SUM(M201:AD201)</f>
        <v>117856</v>
      </c>
      <c r="L201" s="69">
        <f t="shared" ref="L201:L206" si="119">SUM(CZ201:DQ201)</f>
        <v>111724</v>
      </c>
      <c r="M201" s="147">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7">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3">
      <c r="A202" s="150" t="s">
        <v>445</v>
      </c>
      <c r="B202" s="142" t="s">
        <v>388</v>
      </c>
      <c r="C202" s="271" t="str">
        <f t="shared" si="72"/>
        <v>England ICS - Suffolk and North East Essex</v>
      </c>
      <c r="D202" s="108">
        <f t="shared" si="111"/>
        <v>385963</v>
      </c>
      <c r="E202" s="108">
        <f t="shared" si="112"/>
        <v>402853</v>
      </c>
      <c r="F202" s="143">
        <f t="shared" si="113"/>
        <v>987177</v>
      </c>
      <c r="G202" s="70">
        <f t="shared" si="114"/>
        <v>487631</v>
      </c>
      <c r="H202" s="71">
        <f t="shared" si="115"/>
        <v>499546</v>
      </c>
      <c r="I202" s="70">
        <f t="shared" si="116"/>
        <v>385963</v>
      </c>
      <c r="J202" s="145">
        <f t="shared" si="117"/>
        <v>402853</v>
      </c>
      <c r="K202" s="147">
        <f t="shared" si="118"/>
        <v>101668</v>
      </c>
      <c r="L202" s="69">
        <f t="shared" si="119"/>
        <v>96693</v>
      </c>
      <c r="M202" s="147">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7">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3">
      <c r="A203" s="150" t="s">
        <v>445</v>
      </c>
      <c r="B203" s="142" t="s">
        <v>474</v>
      </c>
      <c r="C203" s="271" t="str">
        <f t="shared" si="72"/>
        <v>England ICS - Surrey Heartlands</v>
      </c>
      <c r="D203" s="108">
        <f t="shared" si="111"/>
        <v>396737</v>
      </c>
      <c r="E203" s="108">
        <f t="shared" si="112"/>
        <v>421113</v>
      </c>
      <c r="F203" s="143">
        <f t="shared" si="113"/>
        <v>1052425</v>
      </c>
      <c r="G203" s="70">
        <f t="shared" si="114"/>
        <v>516937</v>
      </c>
      <c r="H203" s="71">
        <f t="shared" si="115"/>
        <v>535488</v>
      </c>
      <c r="I203" s="70">
        <f t="shared" si="116"/>
        <v>396737</v>
      </c>
      <c r="J203" s="145">
        <f t="shared" si="117"/>
        <v>421113</v>
      </c>
      <c r="K203" s="147">
        <f t="shared" si="118"/>
        <v>120200</v>
      </c>
      <c r="L203" s="69">
        <f t="shared" si="119"/>
        <v>114375</v>
      </c>
      <c r="M203" s="147">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7">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3">
      <c r="A204" s="150" t="s">
        <v>445</v>
      </c>
      <c r="B204" s="142" t="s">
        <v>748</v>
      </c>
      <c r="C204" s="271" t="str">
        <f t="shared" si="72"/>
        <v>England ICS - Sussex</v>
      </c>
      <c r="D204" s="108">
        <f t="shared" si="111"/>
        <v>664808</v>
      </c>
      <c r="E204" s="108">
        <f t="shared" si="112"/>
        <v>714065</v>
      </c>
      <c r="F204" s="143">
        <f t="shared" si="113"/>
        <v>1711539</v>
      </c>
      <c r="G204" s="70">
        <f t="shared" si="114"/>
        <v>836321</v>
      </c>
      <c r="H204" s="71">
        <f t="shared" si="115"/>
        <v>875218</v>
      </c>
      <c r="I204" s="70">
        <f t="shared" si="116"/>
        <v>664808</v>
      </c>
      <c r="J204" s="145">
        <f t="shared" si="117"/>
        <v>714065</v>
      </c>
      <c r="K204" s="147">
        <f t="shared" si="118"/>
        <v>171513</v>
      </c>
      <c r="L204" s="69">
        <f t="shared" si="119"/>
        <v>161153</v>
      </c>
      <c r="M204" s="147">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7">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3">
      <c r="A205" s="150" t="s">
        <v>445</v>
      </c>
      <c r="B205" s="142" t="s">
        <v>749</v>
      </c>
      <c r="C205" s="271" t="str">
        <f t="shared" si="72"/>
        <v>England ICS - Black Country</v>
      </c>
      <c r="D205" s="108">
        <f t="shared" si="111"/>
        <v>516421</v>
      </c>
      <c r="E205" s="108">
        <f t="shared" si="112"/>
        <v>533261</v>
      </c>
      <c r="F205" s="143">
        <f t="shared" si="113"/>
        <v>1380809</v>
      </c>
      <c r="G205" s="70">
        <f t="shared" si="114"/>
        <v>686215</v>
      </c>
      <c r="H205" s="71">
        <f t="shared" si="115"/>
        <v>694594</v>
      </c>
      <c r="I205" s="70">
        <f t="shared" si="116"/>
        <v>516421</v>
      </c>
      <c r="J205" s="145">
        <f t="shared" si="117"/>
        <v>533261</v>
      </c>
      <c r="K205" s="147">
        <f t="shared" si="118"/>
        <v>169794</v>
      </c>
      <c r="L205" s="69">
        <f t="shared" si="119"/>
        <v>161333</v>
      </c>
      <c r="M205" s="147">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7">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3">
      <c r="A206" s="150" t="s">
        <v>445</v>
      </c>
      <c r="B206" s="142" t="s">
        <v>750</v>
      </c>
      <c r="C206" s="271" t="str">
        <f t="shared" si="72"/>
        <v>England ICS - West Yorkshire</v>
      </c>
      <c r="D206" s="108">
        <f t="shared" si="111"/>
        <v>902561</v>
      </c>
      <c r="E206" s="108">
        <f t="shared" si="112"/>
        <v>950660</v>
      </c>
      <c r="F206" s="143">
        <f t="shared" si="113"/>
        <v>2396517</v>
      </c>
      <c r="G206" s="70">
        <f t="shared" si="114"/>
        <v>1179839</v>
      </c>
      <c r="H206" s="71">
        <f t="shared" si="115"/>
        <v>1216678</v>
      </c>
      <c r="I206" s="70">
        <f t="shared" si="116"/>
        <v>902561</v>
      </c>
      <c r="J206" s="145">
        <f t="shared" si="117"/>
        <v>950660</v>
      </c>
      <c r="K206" s="147">
        <f t="shared" si="118"/>
        <v>277278</v>
      </c>
      <c r="L206" s="69">
        <f t="shared" si="119"/>
        <v>266018</v>
      </c>
      <c r="M206" s="147">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7">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60" customFormat="1" x14ac:dyDescent="0.3">
      <c r="A207" s="156"/>
      <c r="B207" s="283"/>
      <c r="C207" s="166"/>
      <c r="D207" s="268">
        <f t="shared" ref="D207:L207" si="120">SUM(D165:D206)</f>
        <v>21779298</v>
      </c>
      <c r="E207" s="268">
        <f t="shared" si="120"/>
        <v>22677552</v>
      </c>
      <c r="F207" s="268">
        <f t="shared" si="120"/>
        <v>56550138</v>
      </c>
      <c r="G207" s="268">
        <f t="shared" si="120"/>
        <v>27982818</v>
      </c>
      <c r="H207" s="268">
        <f t="shared" si="120"/>
        <v>28567320</v>
      </c>
      <c r="I207" s="268">
        <f t="shared" si="120"/>
        <v>21779298</v>
      </c>
      <c r="J207" s="268">
        <f t="shared" si="120"/>
        <v>22677552</v>
      </c>
      <c r="K207" s="268">
        <f t="shared" si="120"/>
        <v>6203520</v>
      </c>
      <c r="L207" s="268">
        <f t="shared" si="120"/>
        <v>5889768</v>
      </c>
      <c r="M207" s="268"/>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c r="CH207" s="159"/>
      <c r="CI207" s="159"/>
      <c r="CJ207" s="159"/>
      <c r="CK207" s="159"/>
      <c r="CL207" s="159"/>
      <c r="CM207" s="159"/>
      <c r="CN207" s="159"/>
      <c r="CO207" s="159"/>
      <c r="CP207" s="159"/>
      <c r="CQ207" s="159"/>
      <c r="CR207" s="159"/>
      <c r="CS207" s="159"/>
      <c r="CT207" s="159"/>
      <c r="CU207" s="159"/>
      <c r="CV207" s="159"/>
      <c r="CW207" s="159"/>
      <c r="CX207" s="159"/>
      <c r="CY207" s="158"/>
      <c r="CZ207" s="269"/>
      <c r="DA207" s="159"/>
      <c r="DB207" s="159"/>
      <c r="DC207" s="159"/>
      <c r="DD207" s="159"/>
      <c r="DE207" s="159"/>
      <c r="DF207" s="159"/>
      <c r="DG207" s="159"/>
      <c r="DH207" s="159"/>
      <c r="DI207" s="159"/>
      <c r="DJ207" s="159"/>
      <c r="DK207" s="159"/>
      <c r="DL207" s="159"/>
      <c r="DM207" s="159"/>
      <c r="DN207" s="159"/>
      <c r="DO207" s="159"/>
      <c r="DP207" s="159"/>
      <c r="DQ207" s="159"/>
      <c r="DR207" s="159"/>
      <c r="DS207" s="159"/>
      <c r="DT207" s="159"/>
      <c r="DU207" s="159"/>
      <c r="DV207" s="159"/>
      <c r="DW207" s="159"/>
      <c r="DX207" s="159"/>
      <c r="DY207" s="159"/>
      <c r="DZ207" s="159"/>
      <c r="EA207" s="159"/>
      <c r="EB207" s="159"/>
      <c r="EC207" s="159"/>
      <c r="ED207" s="159"/>
      <c r="EE207" s="159"/>
      <c r="EF207" s="159"/>
      <c r="EG207" s="159"/>
      <c r="EH207" s="159"/>
      <c r="EI207" s="159"/>
      <c r="EJ207" s="159"/>
      <c r="EK207" s="159"/>
      <c r="EL207" s="159"/>
      <c r="EM207" s="159"/>
      <c r="EN207" s="159"/>
      <c r="EO207" s="159"/>
      <c r="EP207" s="159"/>
      <c r="EQ207" s="159"/>
      <c r="ER207" s="159"/>
      <c r="ES207" s="159"/>
      <c r="ET207" s="159"/>
      <c r="EU207" s="159"/>
      <c r="EV207" s="159"/>
      <c r="EW207" s="159"/>
      <c r="EX207" s="159"/>
      <c r="EY207" s="159"/>
      <c r="EZ207" s="159"/>
      <c r="FA207" s="159"/>
      <c r="FB207" s="159"/>
      <c r="FC207" s="159"/>
      <c r="FD207" s="159"/>
      <c r="FE207" s="159"/>
      <c r="FF207" s="159"/>
      <c r="FG207" s="159"/>
      <c r="FH207" s="159"/>
      <c r="FI207" s="159"/>
      <c r="FJ207" s="159"/>
      <c r="FK207" s="159"/>
      <c r="FL207" s="159"/>
      <c r="FM207" s="159"/>
      <c r="FN207" s="159"/>
      <c r="FO207" s="159"/>
      <c r="FP207" s="159"/>
      <c r="FQ207" s="159"/>
      <c r="FR207" s="159"/>
      <c r="FS207" s="159"/>
      <c r="FT207" s="159"/>
      <c r="FU207" s="159"/>
      <c r="FV207" s="159"/>
      <c r="FW207" s="159"/>
      <c r="FX207" s="159"/>
      <c r="FY207" s="159"/>
      <c r="FZ207" s="159"/>
      <c r="GA207" s="159"/>
      <c r="GB207" s="159"/>
      <c r="GC207" s="159"/>
      <c r="GD207" s="159"/>
      <c r="GE207" s="159"/>
      <c r="GF207" s="159"/>
      <c r="GG207" s="159"/>
      <c r="GH207" s="159"/>
      <c r="GI207" s="159"/>
      <c r="GJ207" s="159"/>
      <c r="GK207" s="159"/>
      <c r="GL207" s="158"/>
    </row>
    <row r="208" spans="1:194" s="2" customFormat="1" x14ac:dyDescent="0.3">
      <c r="A208" s="49" t="s">
        <v>451</v>
      </c>
      <c r="B208" s="2" t="s">
        <v>252</v>
      </c>
      <c r="C208" s="92" t="str">
        <f>CONCATENATE(A208," - ",B208)</f>
        <v>LA England - Adur</v>
      </c>
      <c r="D208" s="80">
        <f t="shared" ref="D208:D272" si="121">I208</f>
        <v>24230</v>
      </c>
      <c r="E208" s="80">
        <f t="shared" ref="E208:E272" si="122">J208</f>
        <v>26766</v>
      </c>
      <c r="F208" s="81">
        <f t="shared" ref="F208:F272" si="123">G208+H208</f>
        <v>64187</v>
      </c>
      <c r="G208" s="81">
        <f t="shared" ref="G208:G272" si="124">SUM(M208:CY208)</f>
        <v>31094</v>
      </c>
      <c r="H208" s="82">
        <f t="shared" ref="H208:H272" si="125">SUM(CZ208:GL208)</f>
        <v>33093</v>
      </c>
      <c r="I208" s="82">
        <f t="shared" ref="I208:I272" si="126">SUM(AE208:CY208)</f>
        <v>24230</v>
      </c>
      <c r="J208" s="82">
        <f t="shared" ref="J208:J272" si="127">SUM(DR208:GL208)</f>
        <v>26766</v>
      </c>
      <c r="K208" s="68">
        <f t="shared" ref="K208:K272" si="128">SUM(M208:AD208)</f>
        <v>6864</v>
      </c>
      <c r="L208" s="80">
        <f t="shared" ref="L208:L272" si="129">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3">
      <c r="A209" s="49" t="s">
        <v>451</v>
      </c>
      <c r="B209" s="2" t="s">
        <v>103</v>
      </c>
      <c r="C209" s="48" t="str">
        <f>CONCATENATE(A209," - ",B209)</f>
        <v>LA England - Allerdale</v>
      </c>
      <c r="D209" s="69">
        <f t="shared" ref="D209" si="130">I209</f>
        <v>38931</v>
      </c>
      <c r="E209" s="69">
        <f t="shared" ref="E209" si="131">J209</f>
        <v>40857</v>
      </c>
      <c r="F209" s="70">
        <f t="shared" ref="F209" si="132">G209+H209</f>
        <v>97831</v>
      </c>
      <c r="G209" s="70">
        <f t="shared" ref="G209" si="133">SUM(M209:CY209)</f>
        <v>48167</v>
      </c>
      <c r="H209" s="71">
        <f t="shared" ref="H209" si="134">SUM(CZ209:GL209)</f>
        <v>49664</v>
      </c>
      <c r="I209" s="71">
        <f t="shared" ref="I209" si="135">SUM(AE209:CY209)</f>
        <v>38931</v>
      </c>
      <c r="J209" s="71">
        <f t="shared" ref="J209" si="136">SUM(DR209:GL209)</f>
        <v>40857</v>
      </c>
      <c r="K209" s="68">
        <f t="shared" ref="K209" si="137">SUM(M209:AD209)</f>
        <v>9236</v>
      </c>
      <c r="L209" s="69">
        <f t="shared" ref="L209" si="138">SUM(CZ209:DQ209)</f>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3">
      <c r="A210" s="49" t="s">
        <v>451</v>
      </c>
      <c r="B210" s="2" t="s">
        <v>109</v>
      </c>
      <c r="C210" s="48" t="str">
        <f>CONCATENATE(A210," - ",B210)</f>
        <v>LA England - Amber Valley</v>
      </c>
      <c r="D210" s="69">
        <f t="shared" si="121"/>
        <v>50791</v>
      </c>
      <c r="E210" s="69">
        <f t="shared" si="122"/>
        <v>53850</v>
      </c>
      <c r="F210" s="70">
        <f t="shared" si="123"/>
        <v>128829</v>
      </c>
      <c r="G210" s="70">
        <f t="shared" si="124"/>
        <v>63205</v>
      </c>
      <c r="H210" s="71">
        <f t="shared" si="125"/>
        <v>65624</v>
      </c>
      <c r="I210" s="71">
        <f t="shared" si="126"/>
        <v>50791</v>
      </c>
      <c r="J210" s="71">
        <f t="shared" si="127"/>
        <v>53850</v>
      </c>
      <c r="K210" s="68">
        <f t="shared" si="128"/>
        <v>12414</v>
      </c>
      <c r="L210" s="69">
        <f t="shared" si="129"/>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3">
      <c r="A211" s="49" t="s">
        <v>451</v>
      </c>
      <c r="B211" s="2" t="s">
        <v>253</v>
      </c>
      <c r="C211" s="48" t="str">
        <f t="shared" ref="C211:C274" si="139">CONCATENATE(A211," - ",B211)</f>
        <v>LA England - Arun</v>
      </c>
      <c r="D211" s="69">
        <f t="shared" si="121"/>
        <v>62456</v>
      </c>
      <c r="E211" s="69">
        <f t="shared" si="122"/>
        <v>69592</v>
      </c>
      <c r="F211" s="70">
        <f t="shared" si="123"/>
        <v>161123</v>
      </c>
      <c r="G211" s="70">
        <f t="shared" si="124"/>
        <v>77506</v>
      </c>
      <c r="H211" s="71">
        <f t="shared" si="125"/>
        <v>83617</v>
      </c>
      <c r="I211" s="71">
        <f t="shared" si="126"/>
        <v>62456</v>
      </c>
      <c r="J211" s="71">
        <f t="shared" si="127"/>
        <v>69592</v>
      </c>
      <c r="K211" s="68">
        <f t="shared" si="128"/>
        <v>15050</v>
      </c>
      <c r="L211" s="69">
        <f t="shared" si="129"/>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3">
      <c r="A212" s="49" t="s">
        <v>451</v>
      </c>
      <c r="B212" s="2" t="s">
        <v>215</v>
      </c>
      <c r="C212" s="48" t="str">
        <f t="shared" si="139"/>
        <v>LA England - Ashfield</v>
      </c>
      <c r="D212" s="69">
        <f t="shared" si="121"/>
        <v>49048</v>
      </c>
      <c r="E212" s="69">
        <f t="shared" si="122"/>
        <v>52268</v>
      </c>
      <c r="F212" s="70">
        <f t="shared" si="123"/>
        <v>128337</v>
      </c>
      <c r="G212" s="70">
        <f t="shared" si="124"/>
        <v>62869</v>
      </c>
      <c r="H212" s="71">
        <f t="shared" si="125"/>
        <v>65468</v>
      </c>
      <c r="I212" s="71">
        <f t="shared" si="126"/>
        <v>49048</v>
      </c>
      <c r="J212" s="71">
        <f t="shared" si="127"/>
        <v>52268</v>
      </c>
      <c r="K212" s="68">
        <f t="shared" si="128"/>
        <v>13821</v>
      </c>
      <c r="L212" s="69">
        <f t="shared" si="129"/>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3">
      <c r="A213" s="49" t="s">
        <v>451</v>
      </c>
      <c r="B213" s="2" t="s">
        <v>162</v>
      </c>
      <c r="C213" s="48" t="str">
        <f t="shared" si="139"/>
        <v>LA England - Ashford</v>
      </c>
      <c r="D213" s="69">
        <f t="shared" si="121"/>
        <v>48372</v>
      </c>
      <c r="E213" s="69">
        <f t="shared" si="122"/>
        <v>52521</v>
      </c>
      <c r="F213" s="70">
        <f t="shared" si="123"/>
        <v>131018</v>
      </c>
      <c r="G213" s="70">
        <f t="shared" si="124"/>
        <v>63653</v>
      </c>
      <c r="H213" s="71">
        <f t="shared" si="125"/>
        <v>67365</v>
      </c>
      <c r="I213" s="71">
        <f t="shared" si="126"/>
        <v>48372</v>
      </c>
      <c r="J213" s="71">
        <f t="shared" si="127"/>
        <v>52521</v>
      </c>
      <c r="K213" s="68">
        <f t="shared" si="128"/>
        <v>15281</v>
      </c>
      <c r="L213" s="69">
        <f t="shared" si="129"/>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3">
      <c r="A214" s="49" t="s">
        <v>451</v>
      </c>
      <c r="B214" s="2" t="s">
        <v>236</v>
      </c>
      <c r="C214" s="48" t="str">
        <f t="shared" si="139"/>
        <v>LA England - Babergh</v>
      </c>
      <c r="D214" s="69">
        <f t="shared" si="121"/>
        <v>36135</v>
      </c>
      <c r="E214" s="69">
        <f t="shared" si="122"/>
        <v>39002</v>
      </c>
      <c r="F214" s="70">
        <f t="shared" si="123"/>
        <v>92735</v>
      </c>
      <c r="G214" s="70">
        <f t="shared" si="124"/>
        <v>45088</v>
      </c>
      <c r="H214" s="71">
        <f t="shared" si="125"/>
        <v>47647</v>
      </c>
      <c r="I214" s="71">
        <f t="shared" si="126"/>
        <v>36135</v>
      </c>
      <c r="J214" s="71">
        <f t="shared" si="127"/>
        <v>39002</v>
      </c>
      <c r="K214" s="68">
        <f t="shared" si="128"/>
        <v>8953</v>
      </c>
      <c r="L214" s="69">
        <f t="shared" si="129"/>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3">
      <c r="A215" s="49" t="s">
        <v>451</v>
      </c>
      <c r="B215" s="2" t="s">
        <v>32</v>
      </c>
      <c r="C215" s="48" t="str">
        <f t="shared" si="139"/>
        <v>LA England - Barking and Dagenham</v>
      </c>
      <c r="D215" s="69">
        <f t="shared" si="121"/>
        <v>73662</v>
      </c>
      <c r="E215" s="69">
        <f t="shared" si="122"/>
        <v>76353</v>
      </c>
      <c r="F215" s="70">
        <f t="shared" si="123"/>
        <v>214107</v>
      </c>
      <c r="G215" s="70">
        <f t="shared" si="124"/>
        <v>106837</v>
      </c>
      <c r="H215" s="71">
        <f t="shared" si="125"/>
        <v>107270</v>
      </c>
      <c r="I215" s="71">
        <f t="shared" si="126"/>
        <v>73662</v>
      </c>
      <c r="J215" s="71">
        <f t="shared" si="127"/>
        <v>76353</v>
      </c>
      <c r="K215" s="68">
        <f t="shared" si="128"/>
        <v>33175</v>
      </c>
      <c r="L215" s="69">
        <f t="shared" si="129"/>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3">
      <c r="A216" s="49" t="s">
        <v>451</v>
      </c>
      <c r="B216" s="2" t="s">
        <v>33</v>
      </c>
      <c r="C216" s="48" t="str">
        <f t="shared" si="139"/>
        <v>LA England - Barnet</v>
      </c>
      <c r="D216" s="69">
        <f t="shared" si="121"/>
        <v>150276</v>
      </c>
      <c r="E216" s="69">
        <f t="shared" si="122"/>
        <v>154042</v>
      </c>
      <c r="F216" s="70">
        <f t="shared" si="123"/>
        <v>399007</v>
      </c>
      <c r="G216" s="70">
        <f t="shared" si="124"/>
        <v>198961</v>
      </c>
      <c r="H216" s="71">
        <f t="shared" si="125"/>
        <v>200046</v>
      </c>
      <c r="I216" s="71">
        <f t="shared" si="126"/>
        <v>150276</v>
      </c>
      <c r="J216" s="71">
        <f t="shared" si="127"/>
        <v>154042</v>
      </c>
      <c r="K216" s="68">
        <f t="shared" si="128"/>
        <v>48685</v>
      </c>
      <c r="L216" s="69">
        <f t="shared" si="129"/>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3">
      <c r="A217" s="49" t="s">
        <v>451</v>
      </c>
      <c r="B217" s="2" t="s">
        <v>77</v>
      </c>
      <c r="C217" s="48" t="str">
        <f t="shared" si="139"/>
        <v>LA England - Barnsley</v>
      </c>
      <c r="D217" s="69">
        <f t="shared" si="121"/>
        <v>95946</v>
      </c>
      <c r="E217" s="69">
        <f t="shared" si="122"/>
        <v>100504</v>
      </c>
      <c r="F217" s="70">
        <f t="shared" si="123"/>
        <v>248071</v>
      </c>
      <c r="G217" s="70">
        <f t="shared" si="124"/>
        <v>122409</v>
      </c>
      <c r="H217" s="71">
        <f t="shared" si="125"/>
        <v>125662</v>
      </c>
      <c r="I217" s="71">
        <f t="shared" si="126"/>
        <v>95946</v>
      </c>
      <c r="J217" s="71">
        <f t="shared" si="127"/>
        <v>100504</v>
      </c>
      <c r="K217" s="68">
        <f t="shared" si="128"/>
        <v>26463</v>
      </c>
      <c r="L217" s="69">
        <f t="shared" si="129"/>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3">
      <c r="A218" s="49" t="s">
        <v>451</v>
      </c>
      <c r="B218" s="2" t="s">
        <v>104</v>
      </c>
      <c r="C218" s="48" t="str">
        <f t="shared" si="139"/>
        <v>LA England - Barrow-in-Furness</v>
      </c>
      <c r="D218" s="69">
        <f t="shared" si="121"/>
        <v>26329</v>
      </c>
      <c r="E218" s="69">
        <f t="shared" si="122"/>
        <v>27299</v>
      </c>
      <c r="F218" s="70">
        <f t="shared" si="123"/>
        <v>66726</v>
      </c>
      <c r="G218" s="70">
        <f t="shared" si="124"/>
        <v>33028</v>
      </c>
      <c r="H218" s="71">
        <f t="shared" si="125"/>
        <v>33698</v>
      </c>
      <c r="I218" s="71">
        <f t="shared" si="126"/>
        <v>26329</v>
      </c>
      <c r="J218" s="71">
        <f t="shared" si="127"/>
        <v>27299</v>
      </c>
      <c r="K218" s="68">
        <f t="shared" si="128"/>
        <v>6699</v>
      </c>
      <c r="L218" s="69">
        <f t="shared" si="129"/>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3">
      <c r="A219" s="49" t="s">
        <v>451</v>
      </c>
      <c r="B219" s="2" t="s">
        <v>127</v>
      </c>
      <c r="C219" s="48" t="str">
        <f t="shared" si="139"/>
        <v>LA England - Basildon</v>
      </c>
      <c r="D219" s="69">
        <f t="shared" si="121"/>
        <v>68281</v>
      </c>
      <c r="E219" s="69">
        <f t="shared" si="122"/>
        <v>75035</v>
      </c>
      <c r="F219" s="70">
        <f t="shared" si="123"/>
        <v>187558</v>
      </c>
      <c r="G219" s="70">
        <f t="shared" si="124"/>
        <v>91038</v>
      </c>
      <c r="H219" s="71">
        <f t="shared" si="125"/>
        <v>96520</v>
      </c>
      <c r="I219" s="71">
        <f t="shared" si="126"/>
        <v>68281</v>
      </c>
      <c r="J219" s="71">
        <f t="shared" si="127"/>
        <v>75035</v>
      </c>
      <c r="K219" s="68">
        <f t="shared" si="128"/>
        <v>22757</v>
      </c>
      <c r="L219" s="69">
        <f t="shared" si="129"/>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3">
      <c r="A220" s="49" t="s">
        <v>451</v>
      </c>
      <c r="B220" s="2" t="s">
        <v>144</v>
      </c>
      <c r="C220" s="48" t="str">
        <f t="shared" si="139"/>
        <v>LA England - Basingstoke and Deane</v>
      </c>
      <c r="D220" s="69">
        <f t="shared" si="121"/>
        <v>67458</v>
      </c>
      <c r="E220" s="69">
        <f t="shared" si="122"/>
        <v>70875</v>
      </c>
      <c r="F220" s="70">
        <f t="shared" si="123"/>
        <v>177760</v>
      </c>
      <c r="G220" s="70">
        <f t="shared" si="124"/>
        <v>87696</v>
      </c>
      <c r="H220" s="71">
        <f t="shared" si="125"/>
        <v>90064</v>
      </c>
      <c r="I220" s="71">
        <f t="shared" si="126"/>
        <v>67458</v>
      </c>
      <c r="J220" s="71">
        <f t="shared" si="127"/>
        <v>70875</v>
      </c>
      <c r="K220" s="68">
        <f t="shared" si="128"/>
        <v>20238</v>
      </c>
      <c r="L220" s="69">
        <f t="shared" si="129"/>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3">
      <c r="A221" s="49" t="s">
        <v>451</v>
      </c>
      <c r="B221" s="2" t="s">
        <v>216</v>
      </c>
      <c r="C221" s="48" t="str">
        <f t="shared" si="139"/>
        <v>LA England - Bassetlaw</v>
      </c>
      <c r="D221" s="69">
        <f t="shared" si="121"/>
        <v>46425</v>
      </c>
      <c r="E221" s="69">
        <f t="shared" si="122"/>
        <v>48027</v>
      </c>
      <c r="F221" s="70">
        <f t="shared" si="123"/>
        <v>118280</v>
      </c>
      <c r="G221" s="70">
        <f t="shared" si="124"/>
        <v>58532</v>
      </c>
      <c r="H221" s="71">
        <f t="shared" si="125"/>
        <v>59748</v>
      </c>
      <c r="I221" s="71">
        <f t="shared" si="126"/>
        <v>46425</v>
      </c>
      <c r="J221" s="71">
        <f t="shared" si="127"/>
        <v>48027</v>
      </c>
      <c r="K221" s="68">
        <f t="shared" si="128"/>
        <v>12107</v>
      </c>
      <c r="L221" s="69">
        <f t="shared" si="129"/>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3">
      <c r="A222" s="49" t="s">
        <v>451</v>
      </c>
      <c r="B222" s="2" t="s">
        <v>299</v>
      </c>
      <c r="C222" s="48" t="str">
        <f t="shared" si="139"/>
        <v>LA England - Bath and North East Somerset</v>
      </c>
      <c r="D222" s="69">
        <f t="shared" si="121"/>
        <v>78633</v>
      </c>
      <c r="E222" s="69">
        <f t="shared" si="122"/>
        <v>81049</v>
      </c>
      <c r="F222" s="70">
        <f t="shared" si="123"/>
        <v>196357</v>
      </c>
      <c r="G222" s="70">
        <f t="shared" si="124"/>
        <v>97651</v>
      </c>
      <c r="H222" s="71">
        <f t="shared" si="125"/>
        <v>98706</v>
      </c>
      <c r="I222" s="71">
        <f t="shared" si="126"/>
        <v>78633</v>
      </c>
      <c r="J222" s="71">
        <f t="shared" si="127"/>
        <v>81049</v>
      </c>
      <c r="K222" s="68">
        <f t="shared" si="128"/>
        <v>19018</v>
      </c>
      <c r="L222" s="69">
        <f t="shared" si="129"/>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3">
      <c r="A223" s="49" t="s">
        <v>451</v>
      </c>
      <c r="B223" s="2" t="s">
        <v>325</v>
      </c>
      <c r="C223" s="48" t="str">
        <f t="shared" si="139"/>
        <v>LA England - Bedford</v>
      </c>
      <c r="D223" s="69">
        <f t="shared" si="121"/>
        <v>64719</v>
      </c>
      <c r="E223" s="69">
        <f t="shared" si="122"/>
        <v>68795</v>
      </c>
      <c r="F223" s="70">
        <f t="shared" si="123"/>
        <v>174687</v>
      </c>
      <c r="G223" s="70">
        <f t="shared" si="124"/>
        <v>85924</v>
      </c>
      <c r="H223" s="71">
        <f t="shared" si="125"/>
        <v>88763</v>
      </c>
      <c r="I223" s="71">
        <f t="shared" si="126"/>
        <v>64719</v>
      </c>
      <c r="J223" s="71">
        <f t="shared" si="127"/>
        <v>68795</v>
      </c>
      <c r="K223" s="68">
        <f t="shared" si="128"/>
        <v>21205</v>
      </c>
      <c r="L223" s="69">
        <f t="shared" si="129"/>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3">
      <c r="A224" s="49" t="s">
        <v>451</v>
      </c>
      <c r="B224" s="2" t="s">
        <v>34</v>
      </c>
      <c r="C224" s="48" t="str">
        <f t="shared" si="139"/>
        <v>LA England - Bexley</v>
      </c>
      <c r="D224" s="69">
        <f t="shared" si="121"/>
        <v>91027</v>
      </c>
      <c r="E224" s="69">
        <f t="shared" si="122"/>
        <v>100850</v>
      </c>
      <c r="F224" s="70">
        <f t="shared" si="123"/>
        <v>249301</v>
      </c>
      <c r="G224" s="70">
        <f t="shared" si="124"/>
        <v>120541</v>
      </c>
      <c r="H224" s="71">
        <f t="shared" si="125"/>
        <v>128760</v>
      </c>
      <c r="I224" s="71">
        <f t="shared" si="126"/>
        <v>91027</v>
      </c>
      <c r="J224" s="71">
        <f t="shared" si="127"/>
        <v>100850</v>
      </c>
      <c r="K224" s="68">
        <f t="shared" si="128"/>
        <v>29514</v>
      </c>
      <c r="L224" s="69">
        <f t="shared" si="129"/>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3">
      <c r="A225" s="49" t="s">
        <v>451</v>
      </c>
      <c r="B225" s="2" t="s">
        <v>86</v>
      </c>
      <c r="C225" s="48" t="str">
        <f t="shared" si="139"/>
        <v>LA England - Birmingham</v>
      </c>
      <c r="D225" s="69">
        <f t="shared" si="121"/>
        <v>418462</v>
      </c>
      <c r="E225" s="69">
        <f t="shared" si="122"/>
        <v>435554</v>
      </c>
      <c r="F225" s="70">
        <f t="shared" si="123"/>
        <v>1140525</v>
      </c>
      <c r="G225" s="70">
        <f t="shared" si="124"/>
        <v>566258</v>
      </c>
      <c r="H225" s="71">
        <f t="shared" si="125"/>
        <v>574267</v>
      </c>
      <c r="I225" s="71">
        <f t="shared" si="126"/>
        <v>418462</v>
      </c>
      <c r="J225" s="71">
        <f t="shared" si="127"/>
        <v>435554</v>
      </c>
      <c r="K225" s="68">
        <f t="shared" si="128"/>
        <v>147796</v>
      </c>
      <c r="L225" s="69">
        <f t="shared" si="129"/>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3">
      <c r="A226" s="49" t="s">
        <v>451</v>
      </c>
      <c r="B226" s="2" t="s">
        <v>182</v>
      </c>
      <c r="C226" s="48" t="str">
        <f t="shared" si="139"/>
        <v>LA England - Blaby</v>
      </c>
      <c r="D226" s="69">
        <f t="shared" si="121"/>
        <v>38463</v>
      </c>
      <c r="E226" s="69">
        <f t="shared" si="122"/>
        <v>41790</v>
      </c>
      <c r="F226" s="70">
        <f t="shared" si="123"/>
        <v>101950</v>
      </c>
      <c r="G226" s="70">
        <f t="shared" si="124"/>
        <v>49650</v>
      </c>
      <c r="H226" s="71">
        <f t="shared" si="125"/>
        <v>52300</v>
      </c>
      <c r="I226" s="71">
        <f t="shared" si="126"/>
        <v>38463</v>
      </c>
      <c r="J226" s="71">
        <f t="shared" si="127"/>
        <v>41790</v>
      </c>
      <c r="K226" s="68">
        <f t="shared" si="128"/>
        <v>11187</v>
      </c>
      <c r="L226" s="69">
        <f t="shared" si="129"/>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3">
      <c r="A227" s="49" t="s">
        <v>451</v>
      </c>
      <c r="B227" s="2" t="s">
        <v>287</v>
      </c>
      <c r="C227" s="48" t="str">
        <f t="shared" si="139"/>
        <v>LA England - Blackburn with Darwen</v>
      </c>
      <c r="D227" s="69">
        <f t="shared" si="121"/>
        <v>55675</v>
      </c>
      <c r="E227" s="69">
        <f t="shared" si="122"/>
        <v>55702</v>
      </c>
      <c r="F227" s="70">
        <f t="shared" si="123"/>
        <v>150030</v>
      </c>
      <c r="G227" s="70">
        <f t="shared" si="124"/>
        <v>75253</v>
      </c>
      <c r="H227" s="71">
        <f t="shared" si="125"/>
        <v>74777</v>
      </c>
      <c r="I227" s="71">
        <f t="shared" si="126"/>
        <v>55675</v>
      </c>
      <c r="J227" s="71">
        <f t="shared" si="127"/>
        <v>55702</v>
      </c>
      <c r="K227" s="68">
        <f t="shared" si="128"/>
        <v>19578</v>
      </c>
      <c r="L227" s="69">
        <f t="shared" si="129"/>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3">
      <c r="A228" s="49" t="s">
        <v>451</v>
      </c>
      <c r="B228" s="2" t="s">
        <v>288</v>
      </c>
      <c r="C228" s="48" t="str">
        <f t="shared" si="139"/>
        <v>LA England - Blackpool</v>
      </c>
      <c r="D228" s="69">
        <f t="shared" si="121"/>
        <v>53827</v>
      </c>
      <c r="E228" s="69">
        <f t="shared" si="122"/>
        <v>55444</v>
      </c>
      <c r="F228" s="70">
        <f t="shared" si="123"/>
        <v>138381</v>
      </c>
      <c r="G228" s="70">
        <f t="shared" si="124"/>
        <v>68740</v>
      </c>
      <c r="H228" s="71">
        <f t="shared" si="125"/>
        <v>69641</v>
      </c>
      <c r="I228" s="71">
        <f t="shared" si="126"/>
        <v>53827</v>
      </c>
      <c r="J228" s="71">
        <f t="shared" si="127"/>
        <v>55444</v>
      </c>
      <c r="K228" s="68">
        <f t="shared" si="128"/>
        <v>14913</v>
      </c>
      <c r="L228" s="69">
        <f t="shared" si="129"/>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3">
      <c r="A229" s="49" t="s">
        <v>451</v>
      </c>
      <c r="B229" s="2" t="s">
        <v>110</v>
      </c>
      <c r="C229" s="48" t="str">
        <f t="shared" si="139"/>
        <v>LA England - Bolsover</v>
      </c>
      <c r="D229" s="69">
        <f t="shared" si="121"/>
        <v>31973</v>
      </c>
      <c r="E229" s="69">
        <f t="shared" si="122"/>
        <v>33285</v>
      </c>
      <c r="F229" s="70">
        <f t="shared" si="123"/>
        <v>81305</v>
      </c>
      <c r="G229" s="70">
        <f t="shared" si="124"/>
        <v>40175</v>
      </c>
      <c r="H229" s="71">
        <f t="shared" si="125"/>
        <v>41130</v>
      </c>
      <c r="I229" s="71">
        <f t="shared" si="126"/>
        <v>31973</v>
      </c>
      <c r="J229" s="71">
        <f t="shared" si="127"/>
        <v>33285</v>
      </c>
      <c r="K229" s="68">
        <f t="shared" si="128"/>
        <v>8202</v>
      </c>
      <c r="L229" s="69">
        <f t="shared" si="129"/>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3">
      <c r="A230" s="49" t="s">
        <v>451</v>
      </c>
      <c r="B230" s="2" t="s">
        <v>63</v>
      </c>
      <c r="C230" s="48" t="str">
        <f t="shared" si="139"/>
        <v>LA England - Bolton</v>
      </c>
      <c r="D230" s="69">
        <f t="shared" si="121"/>
        <v>107973</v>
      </c>
      <c r="E230" s="69">
        <f t="shared" si="122"/>
        <v>111344</v>
      </c>
      <c r="F230" s="70">
        <f t="shared" si="123"/>
        <v>288248</v>
      </c>
      <c r="G230" s="70">
        <f t="shared" si="124"/>
        <v>143343</v>
      </c>
      <c r="H230" s="71">
        <f t="shared" si="125"/>
        <v>144905</v>
      </c>
      <c r="I230" s="71">
        <f t="shared" si="126"/>
        <v>107973</v>
      </c>
      <c r="J230" s="71">
        <f t="shared" si="127"/>
        <v>111344</v>
      </c>
      <c r="K230" s="68">
        <f t="shared" si="128"/>
        <v>35370</v>
      </c>
      <c r="L230" s="69">
        <f t="shared" si="129"/>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3">
      <c r="A231" s="49" t="s">
        <v>451</v>
      </c>
      <c r="B231" s="2" t="s">
        <v>189</v>
      </c>
      <c r="C231" s="48" t="str">
        <f t="shared" si="139"/>
        <v>LA England - Boston</v>
      </c>
      <c r="D231" s="69">
        <f t="shared" si="121"/>
        <v>27610</v>
      </c>
      <c r="E231" s="69">
        <f t="shared" si="122"/>
        <v>28192</v>
      </c>
      <c r="F231" s="70">
        <f t="shared" si="123"/>
        <v>70837</v>
      </c>
      <c r="G231" s="70">
        <f t="shared" si="124"/>
        <v>35358</v>
      </c>
      <c r="H231" s="71">
        <f t="shared" si="125"/>
        <v>35479</v>
      </c>
      <c r="I231" s="71">
        <f t="shared" si="126"/>
        <v>27610</v>
      </c>
      <c r="J231" s="71">
        <f t="shared" si="127"/>
        <v>28192</v>
      </c>
      <c r="K231" s="68">
        <f t="shared" si="128"/>
        <v>7748</v>
      </c>
      <c r="L231" s="69">
        <f t="shared" si="129"/>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3">
      <c r="A232" s="49" t="s">
        <v>451</v>
      </c>
      <c r="B232" s="2" t="s">
        <v>437</v>
      </c>
      <c r="C232" s="48" t="str">
        <f t="shared" si="139"/>
        <v>LA England - Bournemouth, Christchurch and Poole</v>
      </c>
      <c r="D232" s="69">
        <f t="shared" si="121"/>
        <v>158506</v>
      </c>
      <c r="E232" s="69">
        <f t="shared" si="122"/>
        <v>162131</v>
      </c>
      <c r="F232" s="70">
        <f t="shared" si="123"/>
        <v>396989</v>
      </c>
      <c r="G232" s="70">
        <f t="shared" si="124"/>
        <v>197680</v>
      </c>
      <c r="H232" s="71">
        <f t="shared" si="125"/>
        <v>199309</v>
      </c>
      <c r="I232" s="71">
        <f t="shared" si="126"/>
        <v>158506</v>
      </c>
      <c r="J232" s="71">
        <f t="shared" si="127"/>
        <v>162131</v>
      </c>
      <c r="K232" s="68">
        <f t="shared" si="128"/>
        <v>39174</v>
      </c>
      <c r="L232" s="69">
        <f t="shared" si="129"/>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3">
      <c r="A233" s="49" t="s">
        <v>451</v>
      </c>
      <c r="B233" s="2" t="s">
        <v>329</v>
      </c>
      <c r="C233" s="48" t="str">
        <f t="shared" si="139"/>
        <v>LA England - Bracknell Forest</v>
      </c>
      <c r="D233" s="69">
        <f t="shared" si="121"/>
        <v>46618</v>
      </c>
      <c r="E233" s="69">
        <f t="shared" si="122"/>
        <v>48713</v>
      </c>
      <c r="F233" s="70">
        <f t="shared" si="123"/>
        <v>124165</v>
      </c>
      <c r="G233" s="70">
        <f t="shared" si="124"/>
        <v>61460</v>
      </c>
      <c r="H233" s="71">
        <f t="shared" si="125"/>
        <v>62705</v>
      </c>
      <c r="I233" s="71">
        <f t="shared" si="126"/>
        <v>46618</v>
      </c>
      <c r="J233" s="71">
        <f t="shared" si="127"/>
        <v>48713</v>
      </c>
      <c r="K233" s="68">
        <f t="shared" si="128"/>
        <v>14842</v>
      </c>
      <c r="L233" s="69">
        <f t="shared" si="129"/>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3">
      <c r="A234" s="49" t="s">
        <v>451</v>
      </c>
      <c r="B234" s="2" t="s">
        <v>93</v>
      </c>
      <c r="C234" s="48" t="str">
        <f t="shared" si="139"/>
        <v>LA England - Bradford</v>
      </c>
      <c r="D234" s="69">
        <f t="shared" si="121"/>
        <v>195247</v>
      </c>
      <c r="E234" s="69">
        <f t="shared" si="122"/>
        <v>204262</v>
      </c>
      <c r="F234" s="70">
        <f t="shared" si="123"/>
        <v>542128</v>
      </c>
      <c r="G234" s="70">
        <f t="shared" si="124"/>
        <v>267428</v>
      </c>
      <c r="H234" s="71">
        <f t="shared" si="125"/>
        <v>274700</v>
      </c>
      <c r="I234" s="71">
        <f t="shared" si="126"/>
        <v>195247</v>
      </c>
      <c r="J234" s="71">
        <f t="shared" si="127"/>
        <v>204262</v>
      </c>
      <c r="K234" s="68">
        <f t="shared" si="128"/>
        <v>72181</v>
      </c>
      <c r="L234" s="69">
        <f t="shared" si="129"/>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3">
      <c r="A235" s="49" t="s">
        <v>451</v>
      </c>
      <c r="B235" s="2" t="s">
        <v>128</v>
      </c>
      <c r="C235" s="48" t="str">
        <f t="shared" si="139"/>
        <v>LA England - Braintree</v>
      </c>
      <c r="D235" s="69">
        <f t="shared" si="121"/>
        <v>58187</v>
      </c>
      <c r="E235" s="69">
        <f t="shared" si="122"/>
        <v>62166</v>
      </c>
      <c r="F235" s="70">
        <f t="shared" si="123"/>
        <v>153091</v>
      </c>
      <c r="G235" s="70">
        <f t="shared" si="124"/>
        <v>75091</v>
      </c>
      <c r="H235" s="71">
        <f t="shared" si="125"/>
        <v>78000</v>
      </c>
      <c r="I235" s="71">
        <f t="shared" si="126"/>
        <v>58187</v>
      </c>
      <c r="J235" s="71">
        <f t="shared" si="127"/>
        <v>62166</v>
      </c>
      <c r="K235" s="68">
        <f t="shared" si="128"/>
        <v>16904</v>
      </c>
      <c r="L235" s="69">
        <f t="shared" si="129"/>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3">
      <c r="A236" s="49" t="s">
        <v>451</v>
      </c>
      <c r="B236" s="2" t="s">
        <v>195</v>
      </c>
      <c r="C236" s="48" t="str">
        <f t="shared" si="139"/>
        <v>LA England - Breckland</v>
      </c>
      <c r="D236" s="69">
        <f t="shared" si="121"/>
        <v>55877</v>
      </c>
      <c r="E236" s="69">
        <f t="shared" si="122"/>
        <v>58214</v>
      </c>
      <c r="F236" s="70">
        <f t="shared" si="123"/>
        <v>141255</v>
      </c>
      <c r="G236" s="70">
        <f t="shared" si="124"/>
        <v>69932</v>
      </c>
      <c r="H236" s="71">
        <f t="shared" si="125"/>
        <v>71323</v>
      </c>
      <c r="I236" s="71">
        <f t="shared" si="126"/>
        <v>55877</v>
      </c>
      <c r="J236" s="71">
        <f t="shared" si="127"/>
        <v>58214</v>
      </c>
      <c r="K236" s="68">
        <f t="shared" si="128"/>
        <v>14055</v>
      </c>
      <c r="L236" s="69">
        <f t="shared" si="129"/>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3">
      <c r="A237" s="49" t="s">
        <v>451</v>
      </c>
      <c r="B237" s="2" t="s">
        <v>35</v>
      </c>
      <c r="C237" s="48" t="str">
        <f t="shared" si="139"/>
        <v>LA England - Brent</v>
      </c>
      <c r="D237" s="69">
        <f t="shared" si="121"/>
        <v>127984</v>
      </c>
      <c r="E237" s="69">
        <f t="shared" si="122"/>
        <v>121888</v>
      </c>
      <c r="F237" s="70">
        <f t="shared" si="123"/>
        <v>327753</v>
      </c>
      <c r="G237" s="70">
        <f t="shared" si="124"/>
        <v>167931</v>
      </c>
      <c r="H237" s="71">
        <f t="shared" si="125"/>
        <v>159822</v>
      </c>
      <c r="I237" s="71">
        <f t="shared" si="126"/>
        <v>127984</v>
      </c>
      <c r="J237" s="71">
        <f t="shared" si="127"/>
        <v>121888</v>
      </c>
      <c r="K237" s="68">
        <f t="shared" si="128"/>
        <v>39947</v>
      </c>
      <c r="L237" s="69">
        <f t="shared" si="129"/>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3">
      <c r="A238" s="49" t="s">
        <v>451</v>
      </c>
      <c r="B238" s="2" t="s">
        <v>129</v>
      </c>
      <c r="C238" s="48" t="str">
        <f t="shared" si="139"/>
        <v>LA England - Brentwood</v>
      </c>
      <c r="D238" s="69">
        <f t="shared" si="121"/>
        <v>29130</v>
      </c>
      <c r="E238" s="69">
        <f t="shared" si="122"/>
        <v>31809</v>
      </c>
      <c r="F238" s="70">
        <f t="shared" si="123"/>
        <v>77242</v>
      </c>
      <c r="G238" s="70">
        <f t="shared" si="124"/>
        <v>37510</v>
      </c>
      <c r="H238" s="71">
        <f t="shared" si="125"/>
        <v>39732</v>
      </c>
      <c r="I238" s="71">
        <f t="shared" si="126"/>
        <v>29130</v>
      </c>
      <c r="J238" s="71">
        <f t="shared" si="127"/>
        <v>31809</v>
      </c>
      <c r="K238" s="68">
        <f t="shared" si="128"/>
        <v>8380</v>
      </c>
      <c r="L238" s="69">
        <f t="shared" si="129"/>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3">
      <c r="A239" s="49" t="s">
        <v>451</v>
      </c>
      <c r="B239" s="2" t="s">
        <v>330</v>
      </c>
      <c r="C239" s="48" t="str">
        <f t="shared" si="139"/>
        <v>LA England - Brighton and Hove</v>
      </c>
      <c r="D239" s="69">
        <f t="shared" si="121"/>
        <v>121290</v>
      </c>
      <c r="E239" s="69">
        <f t="shared" si="122"/>
        <v>120116</v>
      </c>
      <c r="F239" s="70">
        <f t="shared" si="123"/>
        <v>291738</v>
      </c>
      <c r="G239" s="70">
        <f t="shared" si="124"/>
        <v>147146</v>
      </c>
      <c r="H239" s="71">
        <f t="shared" si="125"/>
        <v>144592</v>
      </c>
      <c r="I239" s="71">
        <f t="shared" si="126"/>
        <v>121290</v>
      </c>
      <c r="J239" s="71">
        <f t="shared" si="127"/>
        <v>120116</v>
      </c>
      <c r="K239" s="68">
        <f t="shared" si="128"/>
        <v>25856</v>
      </c>
      <c r="L239" s="69">
        <f t="shared" si="129"/>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3">
      <c r="A240" s="49" t="s">
        <v>451</v>
      </c>
      <c r="B240" s="2" t="s">
        <v>332</v>
      </c>
      <c r="C240" s="48" t="str">
        <f t="shared" si="139"/>
        <v>LA England - Bristol, City of</v>
      </c>
      <c r="D240" s="69">
        <f t="shared" si="121"/>
        <v>185713</v>
      </c>
      <c r="E240" s="69">
        <f t="shared" si="122"/>
        <v>185746</v>
      </c>
      <c r="F240" s="70">
        <f t="shared" si="123"/>
        <v>465866</v>
      </c>
      <c r="G240" s="70">
        <f t="shared" si="124"/>
        <v>234262</v>
      </c>
      <c r="H240" s="71">
        <f t="shared" si="125"/>
        <v>231604</v>
      </c>
      <c r="I240" s="71">
        <f t="shared" si="126"/>
        <v>185713</v>
      </c>
      <c r="J240" s="71">
        <f t="shared" si="127"/>
        <v>185746</v>
      </c>
      <c r="K240" s="68">
        <f t="shared" si="128"/>
        <v>48549</v>
      </c>
      <c r="L240" s="69">
        <f t="shared" si="129"/>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3">
      <c r="A241" s="49" t="s">
        <v>451</v>
      </c>
      <c r="B241" s="2" t="s">
        <v>196</v>
      </c>
      <c r="C241" s="48" t="str">
        <f t="shared" si="139"/>
        <v>LA England - Broadland</v>
      </c>
      <c r="D241" s="69">
        <f t="shared" si="121"/>
        <v>51709</v>
      </c>
      <c r="E241" s="69">
        <f t="shared" si="122"/>
        <v>55874</v>
      </c>
      <c r="F241" s="70">
        <f t="shared" si="123"/>
        <v>131931</v>
      </c>
      <c r="G241" s="70">
        <f t="shared" si="124"/>
        <v>64205</v>
      </c>
      <c r="H241" s="71">
        <f t="shared" si="125"/>
        <v>67726</v>
      </c>
      <c r="I241" s="71">
        <f t="shared" si="126"/>
        <v>51709</v>
      </c>
      <c r="J241" s="71">
        <f t="shared" si="127"/>
        <v>55874</v>
      </c>
      <c r="K241" s="68">
        <f t="shared" si="128"/>
        <v>12496</v>
      </c>
      <c r="L241" s="69">
        <f t="shared" si="129"/>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3">
      <c r="A242" s="49" t="s">
        <v>451</v>
      </c>
      <c r="B242" s="2" t="s">
        <v>36</v>
      </c>
      <c r="C242" s="48" t="str">
        <f t="shared" si="139"/>
        <v>LA England - Bromley</v>
      </c>
      <c r="D242" s="69">
        <f t="shared" si="121"/>
        <v>121442</v>
      </c>
      <c r="E242" s="69">
        <f t="shared" si="122"/>
        <v>135847</v>
      </c>
      <c r="F242" s="70">
        <f t="shared" si="123"/>
        <v>332752</v>
      </c>
      <c r="G242" s="70">
        <f t="shared" si="124"/>
        <v>160244</v>
      </c>
      <c r="H242" s="71">
        <f t="shared" si="125"/>
        <v>172508</v>
      </c>
      <c r="I242" s="71">
        <f t="shared" si="126"/>
        <v>121442</v>
      </c>
      <c r="J242" s="71">
        <f t="shared" si="127"/>
        <v>135847</v>
      </c>
      <c r="K242" s="68">
        <f t="shared" si="128"/>
        <v>38802</v>
      </c>
      <c r="L242" s="69">
        <f t="shared" si="129"/>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3">
      <c r="A243" s="49" t="s">
        <v>451</v>
      </c>
      <c r="B243" s="2" t="s">
        <v>258</v>
      </c>
      <c r="C243" s="48" t="str">
        <f t="shared" si="139"/>
        <v>LA England - Bromsgrove</v>
      </c>
      <c r="D243" s="69">
        <f t="shared" si="121"/>
        <v>38757</v>
      </c>
      <c r="E243" s="69">
        <f t="shared" si="122"/>
        <v>40983</v>
      </c>
      <c r="F243" s="70">
        <f t="shared" si="123"/>
        <v>100569</v>
      </c>
      <c r="G243" s="70">
        <f t="shared" si="124"/>
        <v>49311</v>
      </c>
      <c r="H243" s="71">
        <f t="shared" si="125"/>
        <v>51258</v>
      </c>
      <c r="I243" s="71">
        <f t="shared" si="126"/>
        <v>38757</v>
      </c>
      <c r="J243" s="71">
        <f t="shared" si="127"/>
        <v>40983</v>
      </c>
      <c r="K243" s="68">
        <f t="shared" si="128"/>
        <v>10554</v>
      </c>
      <c r="L243" s="69">
        <f t="shared" si="129"/>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3">
      <c r="A244" s="49" t="s">
        <v>451</v>
      </c>
      <c r="B244" s="2" t="s">
        <v>154</v>
      </c>
      <c r="C244" s="48" t="str">
        <f t="shared" si="139"/>
        <v>LA England - Broxbourne</v>
      </c>
      <c r="D244" s="69">
        <f t="shared" si="121"/>
        <v>35761</v>
      </c>
      <c r="E244" s="69">
        <f t="shared" si="122"/>
        <v>39586</v>
      </c>
      <c r="F244" s="70">
        <f t="shared" si="123"/>
        <v>97592</v>
      </c>
      <c r="G244" s="70">
        <f t="shared" si="124"/>
        <v>47140</v>
      </c>
      <c r="H244" s="71">
        <f t="shared" si="125"/>
        <v>50452</v>
      </c>
      <c r="I244" s="71">
        <f t="shared" si="126"/>
        <v>35761</v>
      </c>
      <c r="J244" s="71">
        <f t="shared" si="127"/>
        <v>39586</v>
      </c>
      <c r="K244" s="68">
        <f t="shared" si="128"/>
        <v>11379</v>
      </c>
      <c r="L244" s="69">
        <f t="shared" si="129"/>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3">
      <c r="A245" s="49" t="s">
        <v>451</v>
      </c>
      <c r="B245" s="2" t="s">
        <v>217</v>
      </c>
      <c r="C245" s="48" t="str">
        <f t="shared" si="139"/>
        <v>LA England - Broxtowe</v>
      </c>
      <c r="D245" s="69">
        <f t="shared" si="121"/>
        <v>45845</v>
      </c>
      <c r="E245" s="69">
        <f t="shared" si="122"/>
        <v>47155</v>
      </c>
      <c r="F245" s="70">
        <f t="shared" si="123"/>
        <v>114627</v>
      </c>
      <c r="G245" s="70">
        <f t="shared" si="124"/>
        <v>56951</v>
      </c>
      <c r="H245" s="71">
        <f t="shared" si="125"/>
        <v>57676</v>
      </c>
      <c r="I245" s="71">
        <f t="shared" si="126"/>
        <v>45845</v>
      </c>
      <c r="J245" s="71">
        <f t="shared" si="127"/>
        <v>47155</v>
      </c>
      <c r="K245" s="68">
        <f t="shared" si="128"/>
        <v>11106</v>
      </c>
      <c r="L245" s="69">
        <f t="shared" si="129"/>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3">
      <c r="A246" s="49" t="s">
        <v>451</v>
      </c>
      <c r="B246" s="2" t="s">
        <v>473</v>
      </c>
      <c r="C246" s="48" t="str">
        <f t="shared" si="139"/>
        <v>LA England - Buckinghamshire</v>
      </c>
      <c r="D246" s="69">
        <f t="shared" si="121"/>
        <v>203699</v>
      </c>
      <c r="E246" s="69">
        <f t="shared" si="122"/>
        <v>216557</v>
      </c>
      <c r="F246" s="70">
        <f t="shared" si="123"/>
        <v>547060</v>
      </c>
      <c r="G246" s="70">
        <f t="shared" si="124"/>
        <v>268281</v>
      </c>
      <c r="H246" s="71">
        <f t="shared" si="125"/>
        <v>278779</v>
      </c>
      <c r="I246" s="71">
        <f t="shared" si="126"/>
        <v>203699</v>
      </c>
      <c r="J246" s="71">
        <f t="shared" si="127"/>
        <v>216557</v>
      </c>
      <c r="K246" s="68">
        <f t="shared" si="128"/>
        <v>64582</v>
      </c>
      <c r="L246" s="69">
        <f t="shared" si="129"/>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3">
      <c r="A247" s="49" t="s">
        <v>451</v>
      </c>
      <c r="B247" s="2" t="s">
        <v>171</v>
      </c>
      <c r="C247" s="48" t="str">
        <f t="shared" si="139"/>
        <v>LA England - Burnley</v>
      </c>
      <c r="D247" s="69">
        <f t="shared" si="121"/>
        <v>33263</v>
      </c>
      <c r="E247" s="69">
        <f t="shared" si="122"/>
        <v>35202</v>
      </c>
      <c r="F247" s="70">
        <f t="shared" si="123"/>
        <v>89344</v>
      </c>
      <c r="G247" s="70">
        <f t="shared" si="124"/>
        <v>44061</v>
      </c>
      <c r="H247" s="71">
        <f t="shared" si="125"/>
        <v>45283</v>
      </c>
      <c r="I247" s="71">
        <f t="shared" si="126"/>
        <v>33263</v>
      </c>
      <c r="J247" s="71">
        <f t="shared" si="127"/>
        <v>35202</v>
      </c>
      <c r="K247" s="68">
        <f t="shared" si="128"/>
        <v>10798</v>
      </c>
      <c r="L247" s="69">
        <f t="shared" si="129"/>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3">
      <c r="A248" s="49" t="s">
        <v>451</v>
      </c>
      <c r="B248" s="2" t="s">
        <v>64</v>
      </c>
      <c r="C248" s="48" t="str">
        <f t="shared" si="139"/>
        <v>LA England - Bury</v>
      </c>
      <c r="D248" s="69">
        <f t="shared" si="121"/>
        <v>71367</v>
      </c>
      <c r="E248" s="69">
        <f t="shared" si="122"/>
        <v>76161</v>
      </c>
      <c r="F248" s="70">
        <f t="shared" si="123"/>
        <v>190708</v>
      </c>
      <c r="G248" s="70">
        <f t="shared" si="124"/>
        <v>93700</v>
      </c>
      <c r="H248" s="71">
        <f t="shared" si="125"/>
        <v>97008</v>
      </c>
      <c r="I248" s="71">
        <f t="shared" si="126"/>
        <v>71367</v>
      </c>
      <c r="J248" s="71">
        <f t="shared" si="127"/>
        <v>76161</v>
      </c>
      <c r="K248" s="68">
        <f t="shared" si="128"/>
        <v>22333</v>
      </c>
      <c r="L248" s="69">
        <f t="shared" si="129"/>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3">
      <c r="A249" s="49" t="s">
        <v>451</v>
      </c>
      <c r="B249" s="2" t="s">
        <v>94</v>
      </c>
      <c r="C249" s="48" t="str">
        <f t="shared" si="139"/>
        <v>LA England - Calderdale</v>
      </c>
      <c r="D249" s="69">
        <f t="shared" si="121"/>
        <v>80539</v>
      </c>
      <c r="E249" s="69">
        <f t="shared" si="122"/>
        <v>84949</v>
      </c>
      <c r="F249" s="70">
        <f t="shared" si="123"/>
        <v>211439</v>
      </c>
      <c r="G249" s="70">
        <f t="shared" si="124"/>
        <v>103866</v>
      </c>
      <c r="H249" s="71">
        <f t="shared" si="125"/>
        <v>107573</v>
      </c>
      <c r="I249" s="71">
        <f t="shared" si="126"/>
        <v>80539</v>
      </c>
      <c r="J249" s="71">
        <f t="shared" si="127"/>
        <v>84949</v>
      </c>
      <c r="K249" s="68">
        <f t="shared" si="128"/>
        <v>23327</v>
      </c>
      <c r="L249" s="69">
        <f t="shared" si="129"/>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3">
      <c r="A250" s="49" t="s">
        <v>451</v>
      </c>
      <c r="B250" s="2" t="s">
        <v>98</v>
      </c>
      <c r="C250" s="48" t="str">
        <f t="shared" si="139"/>
        <v>LA England - Cambridge</v>
      </c>
      <c r="D250" s="69">
        <f t="shared" si="121"/>
        <v>52678</v>
      </c>
      <c r="E250" s="69">
        <f t="shared" si="122"/>
        <v>47831</v>
      </c>
      <c r="F250" s="70">
        <f t="shared" si="123"/>
        <v>125063</v>
      </c>
      <c r="G250" s="70">
        <f t="shared" si="124"/>
        <v>65321</v>
      </c>
      <c r="H250" s="71">
        <f t="shared" si="125"/>
        <v>59742</v>
      </c>
      <c r="I250" s="71">
        <f t="shared" si="126"/>
        <v>52678</v>
      </c>
      <c r="J250" s="71">
        <f t="shared" si="127"/>
        <v>47831</v>
      </c>
      <c r="K250" s="68">
        <f t="shared" si="128"/>
        <v>12643</v>
      </c>
      <c r="L250" s="69">
        <f t="shared" si="129"/>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3">
      <c r="A251" s="49" t="s">
        <v>451</v>
      </c>
      <c r="B251" s="2" t="s">
        <v>37</v>
      </c>
      <c r="C251" s="48" t="str">
        <f t="shared" si="139"/>
        <v>LA England - Camden</v>
      </c>
      <c r="D251" s="69">
        <f t="shared" si="121"/>
        <v>115145</v>
      </c>
      <c r="E251" s="69">
        <f t="shared" si="122"/>
        <v>110271</v>
      </c>
      <c r="F251" s="70">
        <f t="shared" si="123"/>
        <v>279516</v>
      </c>
      <c r="G251" s="70">
        <f t="shared" si="124"/>
        <v>142915</v>
      </c>
      <c r="H251" s="71">
        <f t="shared" si="125"/>
        <v>136601</v>
      </c>
      <c r="I251" s="71">
        <f t="shared" si="126"/>
        <v>115145</v>
      </c>
      <c r="J251" s="71">
        <f t="shared" si="127"/>
        <v>110271</v>
      </c>
      <c r="K251" s="68">
        <f t="shared" si="128"/>
        <v>27770</v>
      </c>
      <c r="L251" s="69">
        <f t="shared" si="129"/>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3">
      <c r="A252" s="49" t="s">
        <v>451</v>
      </c>
      <c r="B252" s="2" t="s">
        <v>228</v>
      </c>
      <c r="C252" s="48" t="str">
        <f t="shared" si="139"/>
        <v>LA England - Cannock Chase</v>
      </c>
      <c r="D252" s="69">
        <f t="shared" si="121"/>
        <v>39835</v>
      </c>
      <c r="E252" s="69">
        <f t="shared" si="122"/>
        <v>41350</v>
      </c>
      <c r="F252" s="70">
        <f t="shared" si="123"/>
        <v>101484</v>
      </c>
      <c r="G252" s="70">
        <f t="shared" si="124"/>
        <v>50294</v>
      </c>
      <c r="H252" s="71">
        <f t="shared" si="125"/>
        <v>51190</v>
      </c>
      <c r="I252" s="71">
        <f t="shared" si="126"/>
        <v>39835</v>
      </c>
      <c r="J252" s="71">
        <f t="shared" si="127"/>
        <v>41350</v>
      </c>
      <c r="K252" s="68">
        <f t="shared" si="128"/>
        <v>10459</v>
      </c>
      <c r="L252" s="69">
        <f t="shared" si="129"/>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3">
      <c r="A253" s="49" t="s">
        <v>451</v>
      </c>
      <c r="B253" s="2" t="s">
        <v>163</v>
      </c>
      <c r="C253" s="48" t="str">
        <f t="shared" si="139"/>
        <v>LA England - Canterbury</v>
      </c>
      <c r="D253" s="69">
        <f t="shared" si="121"/>
        <v>66735</v>
      </c>
      <c r="E253" s="69">
        <f t="shared" si="122"/>
        <v>70066</v>
      </c>
      <c r="F253" s="70">
        <f t="shared" si="123"/>
        <v>166762</v>
      </c>
      <c r="G253" s="70">
        <f t="shared" si="124"/>
        <v>82314</v>
      </c>
      <c r="H253" s="71">
        <f t="shared" si="125"/>
        <v>84448</v>
      </c>
      <c r="I253" s="71">
        <f t="shared" si="126"/>
        <v>66735</v>
      </c>
      <c r="J253" s="71">
        <f t="shared" si="127"/>
        <v>70066</v>
      </c>
      <c r="K253" s="68">
        <f t="shared" si="128"/>
        <v>15579</v>
      </c>
      <c r="L253" s="69">
        <f t="shared" si="129"/>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3">
      <c r="A254" s="49" t="s">
        <v>451</v>
      </c>
      <c r="B254" s="2" t="s">
        <v>105</v>
      </c>
      <c r="C254" s="48" t="str">
        <f t="shared" si="139"/>
        <v>LA England - Carlisle</v>
      </c>
      <c r="D254" s="69">
        <f t="shared" si="121"/>
        <v>41914</v>
      </c>
      <c r="E254" s="69">
        <f t="shared" si="122"/>
        <v>45048</v>
      </c>
      <c r="F254" s="70">
        <f t="shared" si="123"/>
        <v>108524</v>
      </c>
      <c r="G254" s="70">
        <f t="shared" si="124"/>
        <v>53036</v>
      </c>
      <c r="H254" s="71">
        <f t="shared" si="125"/>
        <v>55488</v>
      </c>
      <c r="I254" s="71">
        <f t="shared" si="126"/>
        <v>41914</v>
      </c>
      <c r="J254" s="71">
        <f t="shared" si="127"/>
        <v>45048</v>
      </c>
      <c r="K254" s="68">
        <f t="shared" si="128"/>
        <v>11122</v>
      </c>
      <c r="L254" s="69">
        <f t="shared" si="129"/>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3">
      <c r="A255" s="49" t="s">
        <v>451</v>
      </c>
      <c r="B255" s="2" t="s">
        <v>130</v>
      </c>
      <c r="C255" s="48" t="str">
        <f t="shared" si="139"/>
        <v>LA England - Castle Point</v>
      </c>
      <c r="D255" s="69">
        <f t="shared" si="121"/>
        <v>35037</v>
      </c>
      <c r="E255" s="69">
        <f t="shared" si="122"/>
        <v>37927</v>
      </c>
      <c r="F255" s="70">
        <f t="shared" si="123"/>
        <v>90524</v>
      </c>
      <c r="G255" s="70">
        <f t="shared" si="124"/>
        <v>44034</v>
      </c>
      <c r="H255" s="71">
        <f t="shared" si="125"/>
        <v>46490</v>
      </c>
      <c r="I255" s="71">
        <f t="shared" si="126"/>
        <v>35037</v>
      </c>
      <c r="J255" s="71">
        <f t="shared" si="127"/>
        <v>37927</v>
      </c>
      <c r="K255" s="68">
        <f t="shared" si="128"/>
        <v>8997</v>
      </c>
      <c r="L255" s="69">
        <f t="shared" si="129"/>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3">
      <c r="A256" s="49" t="s">
        <v>451</v>
      </c>
      <c r="B256" s="2" t="s">
        <v>326</v>
      </c>
      <c r="C256" s="48" t="str">
        <f t="shared" si="139"/>
        <v>LA England - Central Bedfordshire</v>
      </c>
      <c r="D256" s="69">
        <f t="shared" si="121"/>
        <v>111525</v>
      </c>
      <c r="E256" s="69">
        <f t="shared" si="122"/>
        <v>117374</v>
      </c>
      <c r="F256" s="70">
        <f t="shared" si="123"/>
        <v>294096</v>
      </c>
      <c r="G256" s="70">
        <f t="shared" si="124"/>
        <v>144879</v>
      </c>
      <c r="H256" s="71">
        <f t="shared" si="125"/>
        <v>149217</v>
      </c>
      <c r="I256" s="71">
        <f t="shared" si="126"/>
        <v>111525</v>
      </c>
      <c r="J256" s="71">
        <f t="shared" si="127"/>
        <v>117374</v>
      </c>
      <c r="K256" s="68">
        <f t="shared" si="128"/>
        <v>33354</v>
      </c>
      <c r="L256" s="69">
        <f t="shared" si="129"/>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3">
      <c r="A257" s="49" t="s">
        <v>451</v>
      </c>
      <c r="B257" s="2" t="s">
        <v>183</v>
      </c>
      <c r="C257" s="48" t="str">
        <f t="shared" si="139"/>
        <v>LA England - Charnwood</v>
      </c>
      <c r="D257" s="69">
        <f t="shared" si="121"/>
        <v>76477</v>
      </c>
      <c r="E257" s="69">
        <f t="shared" si="122"/>
        <v>75963</v>
      </c>
      <c r="F257" s="70">
        <f t="shared" si="123"/>
        <v>188416</v>
      </c>
      <c r="G257" s="70">
        <f t="shared" si="124"/>
        <v>94974</v>
      </c>
      <c r="H257" s="71">
        <f t="shared" si="125"/>
        <v>93442</v>
      </c>
      <c r="I257" s="71">
        <f t="shared" si="126"/>
        <v>76477</v>
      </c>
      <c r="J257" s="71">
        <f t="shared" si="127"/>
        <v>75963</v>
      </c>
      <c r="K257" s="68">
        <f t="shared" si="128"/>
        <v>18497</v>
      </c>
      <c r="L257" s="69">
        <f t="shared" si="129"/>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3">
      <c r="A258" s="49" t="s">
        <v>451</v>
      </c>
      <c r="B258" s="2" t="s">
        <v>131</v>
      </c>
      <c r="C258" s="48" t="str">
        <f t="shared" si="139"/>
        <v>LA England - Chelmsford</v>
      </c>
      <c r="D258" s="69">
        <f t="shared" si="121"/>
        <v>68889</v>
      </c>
      <c r="E258" s="69">
        <f t="shared" si="122"/>
        <v>72291</v>
      </c>
      <c r="F258" s="70">
        <f t="shared" si="123"/>
        <v>179549</v>
      </c>
      <c r="G258" s="70">
        <f t="shared" si="124"/>
        <v>88666</v>
      </c>
      <c r="H258" s="71">
        <f t="shared" si="125"/>
        <v>90883</v>
      </c>
      <c r="I258" s="71">
        <f t="shared" si="126"/>
        <v>68889</v>
      </c>
      <c r="J258" s="71">
        <f t="shared" si="127"/>
        <v>72291</v>
      </c>
      <c r="K258" s="68">
        <f t="shared" si="128"/>
        <v>19777</v>
      </c>
      <c r="L258" s="69">
        <f t="shared" si="129"/>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3">
      <c r="A259" s="49" t="s">
        <v>451</v>
      </c>
      <c r="B259" s="2" t="s">
        <v>138</v>
      </c>
      <c r="C259" s="48" t="str">
        <f t="shared" si="139"/>
        <v>LA England - Cheltenham</v>
      </c>
      <c r="D259" s="69">
        <f t="shared" si="121"/>
        <v>45339</v>
      </c>
      <c r="E259" s="69">
        <f t="shared" si="122"/>
        <v>47284</v>
      </c>
      <c r="F259" s="70">
        <f t="shared" si="123"/>
        <v>116043</v>
      </c>
      <c r="G259" s="70">
        <f t="shared" si="124"/>
        <v>57177</v>
      </c>
      <c r="H259" s="71">
        <f t="shared" si="125"/>
        <v>58866</v>
      </c>
      <c r="I259" s="71">
        <f t="shared" si="126"/>
        <v>45339</v>
      </c>
      <c r="J259" s="71">
        <f t="shared" si="127"/>
        <v>47284</v>
      </c>
      <c r="K259" s="68">
        <f t="shared" si="128"/>
        <v>11838</v>
      </c>
      <c r="L259" s="69">
        <f t="shared" si="129"/>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3">
      <c r="A260" s="49" t="s">
        <v>451</v>
      </c>
      <c r="B260" s="2" t="s">
        <v>222</v>
      </c>
      <c r="C260" s="48" t="str">
        <f t="shared" si="139"/>
        <v>LA England - Cherwell</v>
      </c>
      <c r="D260" s="69">
        <f t="shared" si="121"/>
        <v>57582</v>
      </c>
      <c r="E260" s="69">
        <f t="shared" si="122"/>
        <v>60162</v>
      </c>
      <c r="F260" s="70">
        <f t="shared" si="123"/>
        <v>151846</v>
      </c>
      <c r="G260" s="70">
        <f t="shared" si="124"/>
        <v>75109</v>
      </c>
      <c r="H260" s="71">
        <f t="shared" si="125"/>
        <v>76737</v>
      </c>
      <c r="I260" s="71">
        <f t="shared" si="126"/>
        <v>57582</v>
      </c>
      <c r="J260" s="71">
        <f t="shared" si="127"/>
        <v>60162</v>
      </c>
      <c r="K260" s="68">
        <f t="shared" si="128"/>
        <v>17527</v>
      </c>
      <c r="L260" s="69">
        <f t="shared" si="129"/>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3">
      <c r="A261" s="49" t="s">
        <v>451</v>
      </c>
      <c r="B261" s="2" t="s">
        <v>315</v>
      </c>
      <c r="C261" s="48" t="str">
        <f t="shared" si="139"/>
        <v>LA England - Cheshire East</v>
      </c>
      <c r="D261" s="69">
        <f t="shared" si="121"/>
        <v>149160</v>
      </c>
      <c r="E261" s="69">
        <f t="shared" si="122"/>
        <v>159439</v>
      </c>
      <c r="F261" s="70">
        <f t="shared" si="123"/>
        <v>386667</v>
      </c>
      <c r="G261" s="70">
        <f t="shared" si="124"/>
        <v>189315</v>
      </c>
      <c r="H261" s="71">
        <f t="shared" si="125"/>
        <v>197352</v>
      </c>
      <c r="I261" s="71">
        <f t="shared" si="126"/>
        <v>149160</v>
      </c>
      <c r="J261" s="71">
        <f t="shared" si="127"/>
        <v>159439</v>
      </c>
      <c r="K261" s="68">
        <f t="shared" si="128"/>
        <v>40155</v>
      </c>
      <c r="L261" s="69">
        <f t="shared" si="129"/>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3">
      <c r="A262" s="49" t="s">
        <v>451</v>
      </c>
      <c r="B262" s="2" t="s">
        <v>316</v>
      </c>
      <c r="C262" s="48" t="str">
        <f t="shared" si="139"/>
        <v>LA England - Cheshire West and Chester</v>
      </c>
      <c r="D262" s="69">
        <f t="shared" si="121"/>
        <v>132048</v>
      </c>
      <c r="E262" s="69">
        <f t="shared" si="122"/>
        <v>142597</v>
      </c>
      <c r="F262" s="70">
        <f t="shared" si="123"/>
        <v>343823</v>
      </c>
      <c r="G262" s="70">
        <f t="shared" si="124"/>
        <v>167615</v>
      </c>
      <c r="H262" s="71">
        <f t="shared" si="125"/>
        <v>176208</v>
      </c>
      <c r="I262" s="71">
        <f t="shared" si="126"/>
        <v>132048</v>
      </c>
      <c r="J262" s="71">
        <f t="shared" si="127"/>
        <v>142597</v>
      </c>
      <c r="K262" s="68">
        <f t="shared" si="128"/>
        <v>35567</v>
      </c>
      <c r="L262" s="69">
        <f t="shared" si="129"/>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3">
      <c r="A263" s="49" t="s">
        <v>451</v>
      </c>
      <c r="B263" s="2" t="s">
        <v>111</v>
      </c>
      <c r="C263" s="48" t="str">
        <f t="shared" si="139"/>
        <v>LA England - Chesterfield</v>
      </c>
      <c r="D263" s="69">
        <f t="shared" si="121"/>
        <v>41438</v>
      </c>
      <c r="E263" s="69">
        <f t="shared" si="122"/>
        <v>43618</v>
      </c>
      <c r="F263" s="70">
        <f t="shared" si="123"/>
        <v>104930</v>
      </c>
      <c r="G263" s="70">
        <f t="shared" si="124"/>
        <v>51500</v>
      </c>
      <c r="H263" s="71">
        <f t="shared" si="125"/>
        <v>53430</v>
      </c>
      <c r="I263" s="71">
        <f t="shared" si="126"/>
        <v>41438</v>
      </c>
      <c r="J263" s="71">
        <f t="shared" si="127"/>
        <v>43618</v>
      </c>
      <c r="K263" s="68">
        <f t="shared" si="128"/>
        <v>10062</v>
      </c>
      <c r="L263" s="69">
        <f t="shared" si="129"/>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3">
      <c r="A264" s="49" t="s">
        <v>451</v>
      </c>
      <c r="B264" s="2" t="s">
        <v>254</v>
      </c>
      <c r="C264" s="48" t="str">
        <f t="shared" si="139"/>
        <v>LA England - Chichester</v>
      </c>
      <c r="D264" s="69">
        <f t="shared" si="121"/>
        <v>46907</v>
      </c>
      <c r="E264" s="69">
        <f t="shared" si="122"/>
        <v>52115</v>
      </c>
      <c r="F264" s="70">
        <f t="shared" si="123"/>
        <v>121508</v>
      </c>
      <c r="G264" s="70">
        <f t="shared" si="124"/>
        <v>58411</v>
      </c>
      <c r="H264" s="71">
        <f t="shared" si="125"/>
        <v>63097</v>
      </c>
      <c r="I264" s="71">
        <f t="shared" si="126"/>
        <v>46907</v>
      </c>
      <c r="J264" s="71">
        <f t="shared" si="127"/>
        <v>52115</v>
      </c>
      <c r="K264" s="68">
        <f t="shared" si="128"/>
        <v>11504</v>
      </c>
      <c r="L264" s="69">
        <f t="shared" si="129"/>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3">
      <c r="A265" s="49" t="s">
        <v>451</v>
      </c>
      <c r="B265" s="2" t="s">
        <v>172</v>
      </c>
      <c r="C265" s="48" t="str">
        <f t="shared" si="139"/>
        <v>LA England - Chorley</v>
      </c>
      <c r="D265" s="69">
        <f t="shared" si="121"/>
        <v>46795</v>
      </c>
      <c r="E265" s="69">
        <f t="shared" si="122"/>
        <v>47642</v>
      </c>
      <c r="F265" s="70">
        <f t="shared" si="123"/>
        <v>118870</v>
      </c>
      <c r="G265" s="70">
        <f t="shared" si="124"/>
        <v>59285</v>
      </c>
      <c r="H265" s="71">
        <f t="shared" si="125"/>
        <v>59585</v>
      </c>
      <c r="I265" s="71">
        <f t="shared" si="126"/>
        <v>46795</v>
      </c>
      <c r="J265" s="71">
        <f t="shared" si="127"/>
        <v>47642</v>
      </c>
      <c r="K265" s="68">
        <f t="shared" si="128"/>
        <v>12490</v>
      </c>
      <c r="L265" s="69">
        <f t="shared" si="129"/>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3">
      <c r="A266" s="49" t="s">
        <v>451</v>
      </c>
      <c r="B266" s="2" t="s">
        <v>31</v>
      </c>
      <c r="C266" s="48" t="str">
        <f t="shared" si="139"/>
        <v>LA England - City of London</v>
      </c>
      <c r="D266" s="69">
        <f t="shared" si="121"/>
        <v>5037</v>
      </c>
      <c r="E266" s="69">
        <f t="shared" si="122"/>
        <v>4076</v>
      </c>
      <c r="F266" s="70">
        <f t="shared" si="123"/>
        <v>10938</v>
      </c>
      <c r="G266" s="70">
        <f t="shared" si="124"/>
        <v>5973</v>
      </c>
      <c r="H266" s="71">
        <f t="shared" si="125"/>
        <v>4965</v>
      </c>
      <c r="I266" s="71">
        <f t="shared" si="126"/>
        <v>5037</v>
      </c>
      <c r="J266" s="71">
        <f t="shared" si="127"/>
        <v>4076</v>
      </c>
      <c r="K266" s="68">
        <f t="shared" si="128"/>
        <v>936</v>
      </c>
      <c r="L266" s="69">
        <f t="shared" si="129"/>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3">
      <c r="A267" s="49" t="s">
        <v>451</v>
      </c>
      <c r="B267" s="2" t="s">
        <v>132</v>
      </c>
      <c r="C267" s="48" t="str">
        <f t="shared" si="139"/>
        <v>LA England - Colchester</v>
      </c>
      <c r="D267" s="69">
        <f t="shared" si="121"/>
        <v>77274</v>
      </c>
      <c r="E267" s="69">
        <f t="shared" si="122"/>
        <v>78996</v>
      </c>
      <c r="F267" s="70">
        <f t="shared" si="123"/>
        <v>197200</v>
      </c>
      <c r="G267" s="70">
        <f t="shared" si="124"/>
        <v>98344</v>
      </c>
      <c r="H267" s="71">
        <f t="shared" si="125"/>
        <v>98856</v>
      </c>
      <c r="I267" s="71">
        <f t="shared" si="126"/>
        <v>77274</v>
      </c>
      <c r="J267" s="71">
        <f t="shared" si="127"/>
        <v>78996</v>
      </c>
      <c r="K267" s="68">
        <f t="shared" si="128"/>
        <v>21070</v>
      </c>
      <c r="L267" s="69">
        <f t="shared" si="129"/>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3">
      <c r="A268" s="49" t="s">
        <v>451</v>
      </c>
      <c r="B268" s="2" t="s">
        <v>106</v>
      </c>
      <c r="C268" s="48" t="str">
        <f t="shared" si="139"/>
        <v>LA England - Copeland</v>
      </c>
      <c r="D268" s="69">
        <f t="shared" si="121"/>
        <v>27279</v>
      </c>
      <c r="E268" s="69">
        <f t="shared" si="122"/>
        <v>27929</v>
      </c>
      <c r="F268" s="70">
        <f t="shared" si="123"/>
        <v>68041</v>
      </c>
      <c r="G268" s="70">
        <f t="shared" si="124"/>
        <v>33907</v>
      </c>
      <c r="H268" s="71">
        <f t="shared" si="125"/>
        <v>34134</v>
      </c>
      <c r="I268" s="71">
        <f t="shared" si="126"/>
        <v>27279</v>
      </c>
      <c r="J268" s="71">
        <f t="shared" si="127"/>
        <v>27929</v>
      </c>
      <c r="K268" s="68">
        <f t="shared" si="128"/>
        <v>6628</v>
      </c>
      <c r="L268" s="69">
        <f t="shared" si="129"/>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3">
      <c r="A269" s="49" t="s">
        <v>451</v>
      </c>
      <c r="B269" s="2" t="s">
        <v>202</v>
      </c>
      <c r="C269" s="48" t="str">
        <f t="shared" si="139"/>
        <v>LA England - Corby</v>
      </c>
      <c r="D269" s="69">
        <f t="shared" si="121"/>
        <v>26747</v>
      </c>
      <c r="E269" s="69">
        <f t="shared" si="122"/>
        <v>28104</v>
      </c>
      <c r="F269" s="70">
        <f t="shared" si="123"/>
        <v>73053</v>
      </c>
      <c r="G269" s="70">
        <f t="shared" si="124"/>
        <v>35996</v>
      </c>
      <c r="H269" s="71">
        <f t="shared" si="125"/>
        <v>37057</v>
      </c>
      <c r="I269" s="71">
        <f t="shared" si="126"/>
        <v>26747</v>
      </c>
      <c r="J269" s="71">
        <f t="shared" si="127"/>
        <v>28104</v>
      </c>
      <c r="K269" s="68">
        <f t="shared" si="128"/>
        <v>9249</v>
      </c>
      <c r="L269" s="69">
        <f t="shared" si="129"/>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3">
      <c r="A270" s="49" t="s">
        <v>451</v>
      </c>
      <c r="B270" s="2" t="s">
        <v>333</v>
      </c>
      <c r="C270" s="48" t="str">
        <f t="shared" si="139"/>
        <v>LA England - Cornwall</v>
      </c>
      <c r="D270" s="69">
        <f t="shared" si="121"/>
        <v>222372</v>
      </c>
      <c r="E270" s="69">
        <f t="shared" si="122"/>
        <v>241973</v>
      </c>
      <c r="F270" s="70">
        <f t="shared" si="123"/>
        <v>573299</v>
      </c>
      <c r="G270" s="70">
        <f t="shared" si="124"/>
        <v>278403</v>
      </c>
      <c r="H270" s="71">
        <f t="shared" si="125"/>
        <v>294896</v>
      </c>
      <c r="I270" s="71">
        <f t="shared" si="126"/>
        <v>222372</v>
      </c>
      <c r="J270" s="71">
        <f t="shared" si="127"/>
        <v>241973</v>
      </c>
      <c r="K270" s="68">
        <f t="shared" si="128"/>
        <v>56031</v>
      </c>
      <c r="L270" s="69">
        <f t="shared" si="129"/>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3">
      <c r="A271" s="49" t="s">
        <v>451</v>
      </c>
      <c r="B271" s="2" t="s">
        <v>139</v>
      </c>
      <c r="C271" s="48" t="str">
        <f t="shared" si="139"/>
        <v>LA England - Cotswold</v>
      </c>
      <c r="D271" s="69">
        <f t="shared" si="121"/>
        <v>35186</v>
      </c>
      <c r="E271" s="69">
        <f t="shared" si="122"/>
        <v>38356</v>
      </c>
      <c r="F271" s="70">
        <f t="shared" si="123"/>
        <v>90264</v>
      </c>
      <c r="G271" s="70">
        <f t="shared" si="124"/>
        <v>43655</v>
      </c>
      <c r="H271" s="71">
        <f t="shared" si="125"/>
        <v>46609</v>
      </c>
      <c r="I271" s="71">
        <f t="shared" si="126"/>
        <v>35186</v>
      </c>
      <c r="J271" s="71">
        <f t="shared" si="127"/>
        <v>38356</v>
      </c>
      <c r="K271" s="68">
        <f t="shared" si="128"/>
        <v>8469</v>
      </c>
      <c r="L271" s="69">
        <f t="shared" si="129"/>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3">
      <c r="A272" s="49" t="s">
        <v>451</v>
      </c>
      <c r="B272" s="2" t="s">
        <v>310</v>
      </c>
      <c r="C272" s="48" t="str">
        <f t="shared" si="139"/>
        <v>LA England - County Durham</v>
      </c>
      <c r="D272" s="69">
        <f t="shared" si="121"/>
        <v>209907</v>
      </c>
      <c r="E272" s="69">
        <f t="shared" si="122"/>
        <v>221263</v>
      </c>
      <c r="F272" s="70">
        <f t="shared" si="123"/>
        <v>533149</v>
      </c>
      <c r="G272" s="70">
        <f t="shared" si="124"/>
        <v>262253</v>
      </c>
      <c r="H272" s="71">
        <f t="shared" si="125"/>
        <v>270896</v>
      </c>
      <c r="I272" s="71">
        <f t="shared" si="126"/>
        <v>209907</v>
      </c>
      <c r="J272" s="71">
        <f t="shared" si="127"/>
        <v>221263</v>
      </c>
      <c r="K272" s="68">
        <f t="shared" si="128"/>
        <v>52346</v>
      </c>
      <c r="L272" s="69">
        <f t="shared" si="129"/>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3">
      <c r="A273" s="49" t="s">
        <v>451</v>
      </c>
      <c r="B273" s="2" t="s">
        <v>87</v>
      </c>
      <c r="C273" s="48" t="str">
        <f t="shared" si="139"/>
        <v>LA England - Coventry</v>
      </c>
      <c r="D273" s="69">
        <f t="shared" ref="D273:D336" si="140">I273</f>
        <v>151665</v>
      </c>
      <c r="E273" s="69">
        <f t="shared" ref="E273:E336" si="141">J273</f>
        <v>146915</v>
      </c>
      <c r="F273" s="70">
        <f t="shared" ref="F273:F336" si="142">G273+H273</f>
        <v>379387</v>
      </c>
      <c r="G273" s="70">
        <f t="shared" ref="G273:G336" si="143">SUM(M273:CY273)</f>
        <v>193290</v>
      </c>
      <c r="H273" s="71">
        <f t="shared" ref="H273:H336" si="144">SUM(CZ273:GL273)</f>
        <v>186097</v>
      </c>
      <c r="I273" s="71">
        <f t="shared" ref="I273:I336" si="145">SUM(AE273:CY273)</f>
        <v>151665</v>
      </c>
      <c r="J273" s="71">
        <f t="shared" ref="J273:J336" si="146">SUM(DR273:GL273)</f>
        <v>146915</v>
      </c>
      <c r="K273" s="68">
        <f t="shared" ref="K273:K336" si="147">SUM(M273:AD273)</f>
        <v>41625</v>
      </c>
      <c r="L273" s="69">
        <f t="shared" ref="L273:L336" si="148">SUM(CZ273:DQ273)</f>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3">
      <c r="A274" s="49" t="s">
        <v>451</v>
      </c>
      <c r="B274" s="2" t="s">
        <v>208</v>
      </c>
      <c r="C274" s="48" t="str">
        <f t="shared" si="139"/>
        <v>LA England - Craven</v>
      </c>
      <c r="D274" s="69">
        <f t="shared" si="140"/>
        <v>22594</v>
      </c>
      <c r="E274" s="69">
        <f t="shared" si="141"/>
        <v>24631</v>
      </c>
      <c r="F274" s="70">
        <f t="shared" si="142"/>
        <v>57338</v>
      </c>
      <c r="G274" s="70">
        <f t="shared" si="143"/>
        <v>27796</v>
      </c>
      <c r="H274" s="71">
        <f t="shared" si="144"/>
        <v>29542</v>
      </c>
      <c r="I274" s="71">
        <f t="shared" si="145"/>
        <v>22594</v>
      </c>
      <c r="J274" s="71">
        <f t="shared" si="146"/>
        <v>24631</v>
      </c>
      <c r="K274" s="68">
        <f t="shared" si="147"/>
        <v>5202</v>
      </c>
      <c r="L274" s="69">
        <f t="shared" si="148"/>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3">
      <c r="A275" s="49" t="s">
        <v>451</v>
      </c>
      <c r="B275" s="2" t="s">
        <v>255</v>
      </c>
      <c r="C275" s="48" t="str">
        <f t="shared" ref="C275:C338" si="149">CONCATENATE(A275," - ",B275)</f>
        <v>LA England - Crawley</v>
      </c>
      <c r="D275" s="69">
        <f t="shared" si="140"/>
        <v>41927</v>
      </c>
      <c r="E275" s="69">
        <f t="shared" si="141"/>
        <v>42986</v>
      </c>
      <c r="F275" s="70">
        <f t="shared" si="142"/>
        <v>112474</v>
      </c>
      <c r="G275" s="70">
        <f t="shared" si="143"/>
        <v>56312</v>
      </c>
      <c r="H275" s="71">
        <f t="shared" si="144"/>
        <v>56162</v>
      </c>
      <c r="I275" s="71">
        <f t="shared" si="145"/>
        <v>41927</v>
      </c>
      <c r="J275" s="71">
        <f t="shared" si="146"/>
        <v>42986</v>
      </c>
      <c r="K275" s="68">
        <f t="shared" si="147"/>
        <v>14385</v>
      </c>
      <c r="L275" s="69">
        <f t="shared" si="148"/>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3">
      <c r="A276" s="49" t="s">
        <v>451</v>
      </c>
      <c r="B276" s="2" t="s">
        <v>38</v>
      </c>
      <c r="C276" s="48" t="str">
        <f t="shared" si="149"/>
        <v>LA England - Croydon</v>
      </c>
      <c r="D276" s="69">
        <f t="shared" si="140"/>
        <v>140013</v>
      </c>
      <c r="E276" s="69">
        <f t="shared" si="141"/>
        <v>153241</v>
      </c>
      <c r="F276" s="70">
        <f t="shared" si="142"/>
        <v>388563</v>
      </c>
      <c r="G276" s="70">
        <f t="shared" si="143"/>
        <v>188609</v>
      </c>
      <c r="H276" s="71">
        <f t="shared" si="144"/>
        <v>199954</v>
      </c>
      <c r="I276" s="71">
        <f t="shared" si="145"/>
        <v>140013</v>
      </c>
      <c r="J276" s="71">
        <f t="shared" si="146"/>
        <v>153241</v>
      </c>
      <c r="K276" s="68">
        <f t="shared" si="147"/>
        <v>48596</v>
      </c>
      <c r="L276" s="69">
        <f t="shared" si="148"/>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3">
      <c r="A277" s="49" t="s">
        <v>451</v>
      </c>
      <c r="B277" s="2" t="s">
        <v>155</v>
      </c>
      <c r="C277" s="48" t="str">
        <f t="shared" si="149"/>
        <v>LA England - Dacorum</v>
      </c>
      <c r="D277" s="69">
        <f t="shared" si="140"/>
        <v>57953</v>
      </c>
      <c r="E277" s="69">
        <f t="shared" si="141"/>
        <v>61939</v>
      </c>
      <c r="F277" s="70">
        <f t="shared" si="142"/>
        <v>155457</v>
      </c>
      <c r="G277" s="70">
        <f t="shared" si="143"/>
        <v>76266</v>
      </c>
      <c r="H277" s="71">
        <f t="shared" si="144"/>
        <v>79191</v>
      </c>
      <c r="I277" s="71">
        <f t="shared" si="145"/>
        <v>57953</v>
      </c>
      <c r="J277" s="71">
        <f t="shared" si="146"/>
        <v>61939</v>
      </c>
      <c r="K277" s="68">
        <f t="shared" si="147"/>
        <v>18313</v>
      </c>
      <c r="L277" s="69">
        <f t="shared" si="148"/>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3">
      <c r="A278" s="49" t="s">
        <v>451</v>
      </c>
      <c r="B278" s="2" t="s">
        <v>286</v>
      </c>
      <c r="C278" s="48" t="str">
        <f t="shared" si="149"/>
        <v>LA England - Darlington</v>
      </c>
      <c r="D278" s="69">
        <f t="shared" si="140"/>
        <v>40700</v>
      </c>
      <c r="E278" s="69">
        <f t="shared" si="141"/>
        <v>44069</v>
      </c>
      <c r="F278" s="70">
        <f t="shared" si="142"/>
        <v>107402</v>
      </c>
      <c r="G278" s="70">
        <f t="shared" si="143"/>
        <v>52257</v>
      </c>
      <c r="H278" s="71">
        <f t="shared" si="144"/>
        <v>55145</v>
      </c>
      <c r="I278" s="71">
        <f t="shared" si="145"/>
        <v>40700</v>
      </c>
      <c r="J278" s="71">
        <f t="shared" si="146"/>
        <v>44069</v>
      </c>
      <c r="K278" s="68">
        <f t="shared" si="147"/>
        <v>11557</v>
      </c>
      <c r="L278" s="69">
        <f t="shared" si="148"/>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3">
      <c r="A279" s="49" t="s">
        <v>451</v>
      </c>
      <c r="B279" s="2" t="s">
        <v>164</v>
      </c>
      <c r="C279" s="48" t="str">
        <f t="shared" si="149"/>
        <v>LA England - Dartford</v>
      </c>
      <c r="D279" s="69">
        <f t="shared" si="140"/>
        <v>41603</v>
      </c>
      <c r="E279" s="69">
        <f t="shared" si="141"/>
        <v>43844</v>
      </c>
      <c r="F279" s="70">
        <f t="shared" si="142"/>
        <v>114051</v>
      </c>
      <c r="G279" s="70">
        <f t="shared" si="143"/>
        <v>56272</v>
      </c>
      <c r="H279" s="71">
        <f t="shared" si="144"/>
        <v>57779</v>
      </c>
      <c r="I279" s="71">
        <f t="shared" si="145"/>
        <v>41603</v>
      </c>
      <c r="J279" s="71">
        <f t="shared" si="146"/>
        <v>43844</v>
      </c>
      <c r="K279" s="68">
        <f t="shared" si="147"/>
        <v>14669</v>
      </c>
      <c r="L279" s="69">
        <f t="shared" si="148"/>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3">
      <c r="A280" s="49" t="s">
        <v>451</v>
      </c>
      <c r="B280" s="2" t="s">
        <v>203</v>
      </c>
      <c r="C280" s="48" t="str">
        <f t="shared" si="149"/>
        <v>LA England - Daventry</v>
      </c>
      <c r="D280" s="69">
        <f t="shared" si="140"/>
        <v>33831</v>
      </c>
      <c r="E280" s="69">
        <f t="shared" si="141"/>
        <v>34911</v>
      </c>
      <c r="F280" s="70">
        <f t="shared" si="142"/>
        <v>86951</v>
      </c>
      <c r="G280" s="70">
        <f t="shared" si="143"/>
        <v>42985</v>
      </c>
      <c r="H280" s="71">
        <f t="shared" si="144"/>
        <v>43966</v>
      </c>
      <c r="I280" s="71">
        <f t="shared" si="145"/>
        <v>33831</v>
      </c>
      <c r="J280" s="71">
        <f t="shared" si="146"/>
        <v>34911</v>
      </c>
      <c r="K280" s="68">
        <f t="shared" si="147"/>
        <v>9154</v>
      </c>
      <c r="L280" s="69">
        <f t="shared" si="148"/>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3">
      <c r="A281" s="49" t="s">
        <v>451</v>
      </c>
      <c r="B281" s="2" t="s">
        <v>318</v>
      </c>
      <c r="C281" s="48" t="str">
        <f t="shared" si="149"/>
        <v>LA England - Derby</v>
      </c>
      <c r="D281" s="69">
        <f t="shared" si="140"/>
        <v>97118</v>
      </c>
      <c r="E281" s="69">
        <f t="shared" si="141"/>
        <v>100005</v>
      </c>
      <c r="F281" s="70">
        <f t="shared" si="142"/>
        <v>256814</v>
      </c>
      <c r="G281" s="70">
        <f t="shared" si="143"/>
        <v>127639</v>
      </c>
      <c r="H281" s="71">
        <f t="shared" si="144"/>
        <v>129175</v>
      </c>
      <c r="I281" s="71">
        <f t="shared" si="145"/>
        <v>97118</v>
      </c>
      <c r="J281" s="71">
        <f t="shared" si="146"/>
        <v>100005</v>
      </c>
      <c r="K281" s="68">
        <f t="shared" si="147"/>
        <v>30521</v>
      </c>
      <c r="L281" s="69">
        <f t="shared" si="148"/>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3">
      <c r="A282" s="49" t="s">
        <v>451</v>
      </c>
      <c r="B282" s="2" t="s">
        <v>112</v>
      </c>
      <c r="C282" s="48" t="str">
        <f t="shared" si="149"/>
        <v>LA England - Derbyshire Dales</v>
      </c>
      <c r="D282" s="69">
        <f t="shared" si="140"/>
        <v>29502</v>
      </c>
      <c r="E282" s="69">
        <f t="shared" si="141"/>
        <v>30659</v>
      </c>
      <c r="F282" s="70">
        <f t="shared" si="142"/>
        <v>72422</v>
      </c>
      <c r="G282" s="70">
        <f t="shared" si="143"/>
        <v>35645</v>
      </c>
      <c r="H282" s="71">
        <f t="shared" si="144"/>
        <v>36777</v>
      </c>
      <c r="I282" s="71">
        <f t="shared" si="145"/>
        <v>29502</v>
      </c>
      <c r="J282" s="71">
        <f t="shared" si="146"/>
        <v>30659</v>
      </c>
      <c r="K282" s="68">
        <f t="shared" si="147"/>
        <v>6143</v>
      </c>
      <c r="L282" s="69">
        <f t="shared" si="148"/>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3">
      <c r="A283" s="49" t="s">
        <v>451</v>
      </c>
      <c r="B283" s="2" t="s">
        <v>78</v>
      </c>
      <c r="C283" s="48" t="str">
        <f t="shared" si="149"/>
        <v>LA England - Doncaster</v>
      </c>
      <c r="D283" s="69">
        <f t="shared" si="140"/>
        <v>121030</v>
      </c>
      <c r="E283" s="69">
        <f t="shared" si="141"/>
        <v>124393</v>
      </c>
      <c r="F283" s="70">
        <f t="shared" si="142"/>
        <v>312785</v>
      </c>
      <c r="G283" s="70">
        <f t="shared" si="143"/>
        <v>155520</v>
      </c>
      <c r="H283" s="71">
        <f t="shared" si="144"/>
        <v>157265</v>
      </c>
      <c r="I283" s="71">
        <f t="shared" si="145"/>
        <v>121030</v>
      </c>
      <c r="J283" s="71">
        <f t="shared" si="146"/>
        <v>124393</v>
      </c>
      <c r="K283" s="68">
        <f t="shared" si="147"/>
        <v>34490</v>
      </c>
      <c r="L283" s="69">
        <f t="shared" si="148"/>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3">
      <c r="A284" s="49" t="s">
        <v>451</v>
      </c>
      <c r="B284" s="2" t="s">
        <v>28</v>
      </c>
      <c r="C284" s="48" t="str">
        <f t="shared" si="149"/>
        <v>LA England - Dorset</v>
      </c>
      <c r="D284" s="69">
        <f t="shared" si="140"/>
        <v>151011</v>
      </c>
      <c r="E284" s="69">
        <f t="shared" si="141"/>
        <v>161082</v>
      </c>
      <c r="F284" s="70">
        <f t="shared" si="142"/>
        <v>379791</v>
      </c>
      <c r="G284" s="70">
        <f t="shared" si="143"/>
        <v>185684</v>
      </c>
      <c r="H284" s="71">
        <f t="shared" si="144"/>
        <v>194107</v>
      </c>
      <c r="I284" s="71">
        <f t="shared" si="145"/>
        <v>151011</v>
      </c>
      <c r="J284" s="71">
        <f t="shared" si="146"/>
        <v>161082</v>
      </c>
      <c r="K284" s="68">
        <f t="shared" si="147"/>
        <v>34673</v>
      </c>
      <c r="L284" s="69">
        <f t="shared" si="148"/>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3">
      <c r="A285" s="49" t="s">
        <v>451</v>
      </c>
      <c r="B285" s="2" t="s">
        <v>165</v>
      </c>
      <c r="C285" s="48" t="str">
        <f t="shared" si="149"/>
        <v>LA England - Dover</v>
      </c>
      <c r="D285" s="69">
        <f t="shared" si="140"/>
        <v>46534</v>
      </c>
      <c r="E285" s="69">
        <f t="shared" si="141"/>
        <v>48710</v>
      </c>
      <c r="F285" s="70">
        <f t="shared" si="142"/>
        <v>118514</v>
      </c>
      <c r="G285" s="70">
        <f t="shared" si="143"/>
        <v>58453</v>
      </c>
      <c r="H285" s="71">
        <f t="shared" si="144"/>
        <v>60061</v>
      </c>
      <c r="I285" s="71">
        <f t="shared" si="145"/>
        <v>46534</v>
      </c>
      <c r="J285" s="71">
        <f t="shared" si="146"/>
        <v>48710</v>
      </c>
      <c r="K285" s="68">
        <f t="shared" si="147"/>
        <v>11919</v>
      </c>
      <c r="L285" s="69">
        <f t="shared" si="148"/>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3">
      <c r="A286" s="49" t="s">
        <v>451</v>
      </c>
      <c r="B286" s="2" t="s">
        <v>88</v>
      </c>
      <c r="C286" s="48" t="str">
        <f t="shared" si="149"/>
        <v>LA England - Dudley</v>
      </c>
      <c r="D286" s="69">
        <f t="shared" si="140"/>
        <v>122507</v>
      </c>
      <c r="E286" s="69">
        <f t="shared" si="141"/>
        <v>130262</v>
      </c>
      <c r="F286" s="70">
        <f t="shared" si="142"/>
        <v>322363</v>
      </c>
      <c r="G286" s="70">
        <f t="shared" si="143"/>
        <v>157963</v>
      </c>
      <c r="H286" s="71">
        <f t="shared" si="144"/>
        <v>164400</v>
      </c>
      <c r="I286" s="71">
        <f t="shared" si="145"/>
        <v>122507</v>
      </c>
      <c r="J286" s="71">
        <f t="shared" si="146"/>
        <v>130262</v>
      </c>
      <c r="K286" s="68">
        <f t="shared" si="147"/>
        <v>35456</v>
      </c>
      <c r="L286" s="69">
        <f t="shared" si="148"/>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3">
      <c r="A287" s="49" t="s">
        <v>451</v>
      </c>
      <c r="B287" s="2" t="s">
        <v>39</v>
      </c>
      <c r="C287" s="48" t="str">
        <f t="shared" si="149"/>
        <v>LA England - Ealing</v>
      </c>
      <c r="D287" s="69">
        <f t="shared" si="140"/>
        <v>129479</v>
      </c>
      <c r="E287" s="69">
        <f t="shared" si="141"/>
        <v>128656</v>
      </c>
      <c r="F287" s="70">
        <f t="shared" si="142"/>
        <v>340341</v>
      </c>
      <c r="G287" s="70">
        <f t="shared" si="143"/>
        <v>171769</v>
      </c>
      <c r="H287" s="71">
        <f t="shared" si="144"/>
        <v>168572</v>
      </c>
      <c r="I287" s="71">
        <f t="shared" si="145"/>
        <v>129479</v>
      </c>
      <c r="J287" s="71">
        <f t="shared" si="146"/>
        <v>128656</v>
      </c>
      <c r="K287" s="68">
        <f t="shared" si="147"/>
        <v>42290</v>
      </c>
      <c r="L287" s="69">
        <f t="shared" si="148"/>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3">
      <c r="A288" s="49" t="s">
        <v>451</v>
      </c>
      <c r="B288" s="2" t="s">
        <v>99</v>
      </c>
      <c r="C288" s="48" t="str">
        <f t="shared" si="149"/>
        <v>LA England - East Cambridgeshire</v>
      </c>
      <c r="D288" s="69">
        <f t="shared" si="140"/>
        <v>34081</v>
      </c>
      <c r="E288" s="69">
        <f t="shared" si="141"/>
        <v>36495</v>
      </c>
      <c r="F288" s="70">
        <f t="shared" si="142"/>
        <v>90172</v>
      </c>
      <c r="G288" s="70">
        <f t="shared" si="143"/>
        <v>44166</v>
      </c>
      <c r="H288" s="71">
        <f t="shared" si="144"/>
        <v>46006</v>
      </c>
      <c r="I288" s="71">
        <f t="shared" si="145"/>
        <v>34081</v>
      </c>
      <c r="J288" s="71">
        <f t="shared" si="146"/>
        <v>36495</v>
      </c>
      <c r="K288" s="68">
        <f t="shared" si="147"/>
        <v>10085</v>
      </c>
      <c r="L288" s="69">
        <f t="shared" si="148"/>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3">
      <c r="A289" s="49" t="s">
        <v>451</v>
      </c>
      <c r="B289" s="2" t="s">
        <v>117</v>
      </c>
      <c r="C289" s="48" t="str">
        <f t="shared" si="149"/>
        <v>LA England - East Devon</v>
      </c>
      <c r="D289" s="69">
        <f t="shared" si="140"/>
        <v>57713</v>
      </c>
      <c r="E289" s="69">
        <f t="shared" si="141"/>
        <v>63868</v>
      </c>
      <c r="F289" s="70">
        <f t="shared" si="142"/>
        <v>148080</v>
      </c>
      <c r="G289" s="70">
        <f t="shared" si="143"/>
        <v>71418</v>
      </c>
      <c r="H289" s="71">
        <f t="shared" si="144"/>
        <v>76662</v>
      </c>
      <c r="I289" s="71">
        <f t="shared" si="145"/>
        <v>57713</v>
      </c>
      <c r="J289" s="71">
        <f t="shared" si="146"/>
        <v>63868</v>
      </c>
      <c r="K289" s="68">
        <f t="shared" si="147"/>
        <v>13705</v>
      </c>
      <c r="L289" s="69">
        <f t="shared" si="148"/>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3">
      <c r="A290" s="49" t="s">
        <v>451</v>
      </c>
      <c r="B290" s="2" t="s">
        <v>145</v>
      </c>
      <c r="C290" s="48" t="str">
        <f t="shared" si="149"/>
        <v>LA England - East Hampshire</v>
      </c>
      <c r="D290" s="69">
        <f t="shared" si="140"/>
        <v>46879</v>
      </c>
      <c r="E290" s="69">
        <f t="shared" si="141"/>
        <v>51756</v>
      </c>
      <c r="F290" s="70">
        <f t="shared" si="142"/>
        <v>123838</v>
      </c>
      <c r="G290" s="70">
        <f t="shared" si="143"/>
        <v>59672</v>
      </c>
      <c r="H290" s="71">
        <f t="shared" si="144"/>
        <v>64166</v>
      </c>
      <c r="I290" s="71">
        <f t="shared" si="145"/>
        <v>46879</v>
      </c>
      <c r="J290" s="71">
        <f t="shared" si="146"/>
        <v>51756</v>
      </c>
      <c r="K290" s="68">
        <f t="shared" si="147"/>
        <v>12793</v>
      </c>
      <c r="L290" s="69">
        <f t="shared" si="148"/>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3">
      <c r="A291" s="49" t="s">
        <v>451</v>
      </c>
      <c r="B291" s="2" t="s">
        <v>156</v>
      </c>
      <c r="C291" s="48" t="str">
        <f t="shared" si="149"/>
        <v>LA England - East Hertfordshire</v>
      </c>
      <c r="D291" s="69">
        <f t="shared" si="140"/>
        <v>57061</v>
      </c>
      <c r="E291" s="69">
        <f t="shared" si="141"/>
        <v>61103</v>
      </c>
      <c r="F291" s="70">
        <f t="shared" si="142"/>
        <v>151786</v>
      </c>
      <c r="G291" s="70">
        <f t="shared" si="143"/>
        <v>74340</v>
      </c>
      <c r="H291" s="71">
        <f t="shared" si="144"/>
        <v>77446</v>
      </c>
      <c r="I291" s="71">
        <f t="shared" si="145"/>
        <v>57061</v>
      </c>
      <c r="J291" s="71">
        <f t="shared" si="146"/>
        <v>61103</v>
      </c>
      <c r="K291" s="68">
        <f t="shared" si="147"/>
        <v>17279</v>
      </c>
      <c r="L291" s="69">
        <f t="shared" si="148"/>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3">
      <c r="A292" s="49" t="s">
        <v>451</v>
      </c>
      <c r="B292" s="2" t="s">
        <v>190</v>
      </c>
      <c r="C292" s="48" t="str">
        <f t="shared" si="149"/>
        <v>LA England - East Lindsey</v>
      </c>
      <c r="D292" s="69">
        <f t="shared" si="140"/>
        <v>56932</v>
      </c>
      <c r="E292" s="69">
        <f t="shared" si="141"/>
        <v>60759</v>
      </c>
      <c r="F292" s="70">
        <f t="shared" si="142"/>
        <v>142030</v>
      </c>
      <c r="G292" s="70">
        <f t="shared" si="143"/>
        <v>69303</v>
      </c>
      <c r="H292" s="71">
        <f t="shared" si="144"/>
        <v>72727</v>
      </c>
      <c r="I292" s="71">
        <f t="shared" si="145"/>
        <v>56932</v>
      </c>
      <c r="J292" s="71">
        <f t="shared" si="146"/>
        <v>60759</v>
      </c>
      <c r="K292" s="68">
        <f t="shared" si="147"/>
        <v>12371</v>
      </c>
      <c r="L292" s="69">
        <f t="shared" si="148"/>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3">
      <c r="A293" s="49" t="s">
        <v>451</v>
      </c>
      <c r="B293" s="2" t="s">
        <v>204</v>
      </c>
      <c r="C293" s="48" t="str">
        <f t="shared" si="149"/>
        <v>LA England - East Northamptonshire</v>
      </c>
      <c r="D293" s="69">
        <f t="shared" si="140"/>
        <v>36467</v>
      </c>
      <c r="E293" s="69">
        <f t="shared" si="141"/>
        <v>38347</v>
      </c>
      <c r="F293" s="70">
        <f t="shared" si="142"/>
        <v>95103</v>
      </c>
      <c r="G293" s="70">
        <f t="shared" si="143"/>
        <v>46924</v>
      </c>
      <c r="H293" s="71">
        <f t="shared" si="144"/>
        <v>48179</v>
      </c>
      <c r="I293" s="71">
        <f t="shared" si="145"/>
        <v>36467</v>
      </c>
      <c r="J293" s="71">
        <f t="shared" si="146"/>
        <v>38347</v>
      </c>
      <c r="K293" s="68">
        <f t="shared" si="147"/>
        <v>10457</v>
      </c>
      <c r="L293" s="69">
        <f t="shared" si="148"/>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3">
      <c r="A294" s="49" t="s">
        <v>451</v>
      </c>
      <c r="B294" s="2" t="s">
        <v>291</v>
      </c>
      <c r="C294" s="48" t="str">
        <f t="shared" si="149"/>
        <v>LA England - East Riding of Yorkshire</v>
      </c>
      <c r="D294" s="69">
        <f t="shared" si="140"/>
        <v>135669</v>
      </c>
      <c r="E294" s="69">
        <f t="shared" si="141"/>
        <v>144154</v>
      </c>
      <c r="F294" s="70">
        <f t="shared" si="142"/>
        <v>343201</v>
      </c>
      <c r="G294" s="70">
        <f t="shared" si="143"/>
        <v>168372</v>
      </c>
      <c r="H294" s="71">
        <f t="shared" si="144"/>
        <v>174829</v>
      </c>
      <c r="I294" s="71">
        <f t="shared" si="145"/>
        <v>135669</v>
      </c>
      <c r="J294" s="71">
        <f t="shared" si="146"/>
        <v>144154</v>
      </c>
      <c r="K294" s="68">
        <f t="shared" si="147"/>
        <v>32703</v>
      </c>
      <c r="L294" s="69">
        <f t="shared" si="148"/>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3">
      <c r="A295" s="49" t="s">
        <v>451</v>
      </c>
      <c r="B295" s="2" t="s">
        <v>229</v>
      </c>
      <c r="C295" s="48" t="str">
        <f t="shared" si="149"/>
        <v>LA England - East Staffordshire</v>
      </c>
      <c r="D295" s="69">
        <f t="shared" si="140"/>
        <v>47251</v>
      </c>
      <c r="E295" s="69">
        <f t="shared" si="141"/>
        <v>47314</v>
      </c>
      <c r="F295" s="70">
        <f t="shared" si="142"/>
        <v>120923</v>
      </c>
      <c r="G295" s="70">
        <f t="shared" si="143"/>
        <v>60907</v>
      </c>
      <c r="H295" s="71">
        <f t="shared" si="144"/>
        <v>60016</v>
      </c>
      <c r="I295" s="71">
        <f t="shared" si="145"/>
        <v>47251</v>
      </c>
      <c r="J295" s="71">
        <f t="shared" si="146"/>
        <v>47314</v>
      </c>
      <c r="K295" s="68">
        <f t="shared" si="147"/>
        <v>13656</v>
      </c>
      <c r="L295" s="69">
        <f t="shared" si="148"/>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3">
      <c r="A296" s="49" t="s">
        <v>451</v>
      </c>
      <c r="B296" s="2" t="s">
        <v>438</v>
      </c>
      <c r="C296" s="48" t="str">
        <f t="shared" si="149"/>
        <v>LA England - East Suffolk</v>
      </c>
      <c r="D296" s="69">
        <f t="shared" si="140"/>
        <v>97771</v>
      </c>
      <c r="E296" s="69">
        <f t="shared" si="141"/>
        <v>105433</v>
      </c>
      <c r="F296" s="70">
        <f t="shared" si="142"/>
        <v>250373</v>
      </c>
      <c r="G296" s="70">
        <f t="shared" si="143"/>
        <v>121712</v>
      </c>
      <c r="H296" s="71">
        <f t="shared" si="144"/>
        <v>128661</v>
      </c>
      <c r="I296" s="71">
        <f t="shared" si="145"/>
        <v>97771</v>
      </c>
      <c r="J296" s="71">
        <f t="shared" si="146"/>
        <v>105433</v>
      </c>
      <c r="K296" s="68">
        <f t="shared" si="147"/>
        <v>23941</v>
      </c>
      <c r="L296" s="69">
        <f t="shared" si="148"/>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3">
      <c r="A297" s="49" t="s">
        <v>451</v>
      </c>
      <c r="B297" s="2" t="s">
        <v>123</v>
      </c>
      <c r="C297" s="48" t="str">
        <f t="shared" si="149"/>
        <v>LA England - Eastbourne</v>
      </c>
      <c r="D297" s="69">
        <f t="shared" si="140"/>
        <v>39988</v>
      </c>
      <c r="E297" s="69">
        <f t="shared" si="141"/>
        <v>43411</v>
      </c>
      <c r="F297" s="70">
        <f t="shared" si="142"/>
        <v>103324</v>
      </c>
      <c r="G297" s="70">
        <f t="shared" si="143"/>
        <v>50247</v>
      </c>
      <c r="H297" s="71">
        <f t="shared" si="144"/>
        <v>53077</v>
      </c>
      <c r="I297" s="71">
        <f t="shared" si="145"/>
        <v>39988</v>
      </c>
      <c r="J297" s="71">
        <f t="shared" si="146"/>
        <v>43411</v>
      </c>
      <c r="K297" s="68">
        <f t="shared" si="147"/>
        <v>10259</v>
      </c>
      <c r="L297" s="69">
        <f t="shared" si="148"/>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3">
      <c r="A298" s="49" t="s">
        <v>451</v>
      </c>
      <c r="B298" s="2" t="s">
        <v>146</v>
      </c>
      <c r="C298" s="48" t="str">
        <f t="shared" si="149"/>
        <v>LA England - Eastleigh</v>
      </c>
      <c r="D298" s="69">
        <f t="shared" si="140"/>
        <v>50989</v>
      </c>
      <c r="E298" s="69">
        <f t="shared" si="141"/>
        <v>55391</v>
      </c>
      <c r="F298" s="70">
        <f t="shared" si="142"/>
        <v>135520</v>
      </c>
      <c r="G298" s="70">
        <f t="shared" si="143"/>
        <v>65910</v>
      </c>
      <c r="H298" s="71">
        <f t="shared" si="144"/>
        <v>69610</v>
      </c>
      <c r="I298" s="71">
        <f t="shared" si="145"/>
        <v>50989</v>
      </c>
      <c r="J298" s="71">
        <f t="shared" si="146"/>
        <v>55391</v>
      </c>
      <c r="K298" s="68">
        <f t="shared" si="147"/>
        <v>14921</v>
      </c>
      <c r="L298" s="69">
        <f t="shared" si="148"/>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3">
      <c r="A299" s="49" t="s">
        <v>451</v>
      </c>
      <c r="B299" s="2" t="s">
        <v>107</v>
      </c>
      <c r="C299" s="48" t="str">
        <f t="shared" si="149"/>
        <v>LA England - Eden</v>
      </c>
      <c r="D299" s="69">
        <f t="shared" si="140"/>
        <v>21918</v>
      </c>
      <c r="E299" s="69">
        <f t="shared" si="141"/>
        <v>22701</v>
      </c>
      <c r="F299" s="70">
        <f t="shared" si="142"/>
        <v>53754</v>
      </c>
      <c r="G299" s="70">
        <f t="shared" si="143"/>
        <v>26685</v>
      </c>
      <c r="H299" s="71">
        <f t="shared" si="144"/>
        <v>27069</v>
      </c>
      <c r="I299" s="71">
        <f t="shared" si="145"/>
        <v>21918</v>
      </c>
      <c r="J299" s="71">
        <f t="shared" si="146"/>
        <v>22701</v>
      </c>
      <c r="K299" s="68">
        <f t="shared" si="147"/>
        <v>4767</v>
      </c>
      <c r="L299" s="69">
        <f t="shared" si="148"/>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3">
      <c r="A300" s="49" t="s">
        <v>451</v>
      </c>
      <c r="B300" s="2" t="s">
        <v>239</v>
      </c>
      <c r="C300" s="48" t="str">
        <f t="shared" si="149"/>
        <v>LA England - Elmbridge</v>
      </c>
      <c r="D300" s="69">
        <f t="shared" si="140"/>
        <v>49113</v>
      </c>
      <c r="E300" s="69">
        <f t="shared" si="141"/>
        <v>54130</v>
      </c>
      <c r="F300" s="70">
        <f t="shared" si="142"/>
        <v>137215</v>
      </c>
      <c r="G300" s="70">
        <f t="shared" si="143"/>
        <v>66477</v>
      </c>
      <c r="H300" s="71">
        <f t="shared" si="144"/>
        <v>70738</v>
      </c>
      <c r="I300" s="71">
        <f t="shared" si="145"/>
        <v>49113</v>
      </c>
      <c r="J300" s="71">
        <f t="shared" si="146"/>
        <v>54130</v>
      </c>
      <c r="K300" s="68">
        <f t="shared" si="147"/>
        <v>17364</v>
      </c>
      <c r="L300" s="69">
        <f t="shared" si="148"/>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3">
      <c r="A301" s="49" t="s">
        <v>451</v>
      </c>
      <c r="B301" s="2" t="s">
        <v>40</v>
      </c>
      <c r="C301" s="48" t="str">
        <f t="shared" si="149"/>
        <v>LA England - Enfield</v>
      </c>
      <c r="D301" s="69">
        <f t="shared" si="140"/>
        <v>120374</v>
      </c>
      <c r="E301" s="69">
        <f t="shared" si="141"/>
        <v>128827</v>
      </c>
      <c r="F301" s="70">
        <f t="shared" si="142"/>
        <v>333587</v>
      </c>
      <c r="G301" s="70">
        <f t="shared" si="143"/>
        <v>163819</v>
      </c>
      <c r="H301" s="71">
        <f t="shared" si="144"/>
        <v>169768</v>
      </c>
      <c r="I301" s="71">
        <f t="shared" si="145"/>
        <v>120374</v>
      </c>
      <c r="J301" s="71">
        <f t="shared" si="146"/>
        <v>128827</v>
      </c>
      <c r="K301" s="68">
        <f t="shared" si="147"/>
        <v>43445</v>
      </c>
      <c r="L301" s="69">
        <f t="shared" si="148"/>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3">
      <c r="A302" s="49" t="s">
        <v>451</v>
      </c>
      <c r="B302" s="2" t="s">
        <v>133</v>
      </c>
      <c r="C302" s="48" t="str">
        <f t="shared" si="149"/>
        <v>LA England - Epping Forest</v>
      </c>
      <c r="D302" s="69">
        <f t="shared" si="140"/>
        <v>49423</v>
      </c>
      <c r="E302" s="69">
        <f t="shared" si="141"/>
        <v>54582</v>
      </c>
      <c r="F302" s="70">
        <f t="shared" si="142"/>
        <v>132175</v>
      </c>
      <c r="G302" s="70">
        <f t="shared" si="143"/>
        <v>63888</v>
      </c>
      <c r="H302" s="71">
        <f t="shared" si="144"/>
        <v>68287</v>
      </c>
      <c r="I302" s="71">
        <f t="shared" si="145"/>
        <v>49423</v>
      </c>
      <c r="J302" s="71">
        <f t="shared" si="146"/>
        <v>54582</v>
      </c>
      <c r="K302" s="68">
        <f t="shared" si="147"/>
        <v>14465</v>
      </c>
      <c r="L302" s="69">
        <f t="shared" si="148"/>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3">
      <c r="A303" s="49" t="s">
        <v>451</v>
      </c>
      <c r="B303" s="2" t="s">
        <v>240</v>
      </c>
      <c r="C303" s="48" t="str">
        <f t="shared" si="149"/>
        <v>LA England - Epsom and Ewell</v>
      </c>
      <c r="D303" s="69">
        <f t="shared" si="140"/>
        <v>29578</v>
      </c>
      <c r="E303" s="69">
        <f t="shared" si="141"/>
        <v>32365</v>
      </c>
      <c r="F303" s="70">
        <f t="shared" si="142"/>
        <v>81003</v>
      </c>
      <c r="G303" s="70">
        <f t="shared" si="143"/>
        <v>39360</v>
      </c>
      <c r="H303" s="71">
        <f t="shared" si="144"/>
        <v>41643</v>
      </c>
      <c r="I303" s="71">
        <f t="shared" si="145"/>
        <v>29578</v>
      </c>
      <c r="J303" s="71">
        <f t="shared" si="146"/>
        <v>32365</v>
      </c>
      <c r="K303" s="68">
        <f t="shared" si="147"/>
        <v>9782</v>
      </c>
      <c r="L303" s="69">
        <f t="shared" si="148"/>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3">
      <c r="A304" s="49" t="s">
        <v>451</v>
      </c>
      <c r="B304" s="2" t="s">
        <v>113</v>
      </c>
      <c r="C304" s="48" t="str">
        <f t="shared" si="149"/>
        <v>LA England - Erewash</v>
      </c>
      <c r="D304" s="69">
        <f t="shared" si="140"/>
        <v>44500</v>
      </c>
      <c r="E304" s="69">
        <f t="shared" si="141"/>
        <v>47882</v>
      </c>
      <c r="F304" s="70">
        <f t="shared" si="142"/>
        <v>115332</v>
      </c>
      <c r="G304" s="70">
        <f t="shared" si="143"/>
        <v>56438</v>
      </c>
      <c r="H304" s="71">
        <f t="shared" si="144"/>
        <v>58894</v>
      </c>
      <c r="I304" s="71">
        <f t="shared" si="145"/>
        <v>44500</v>
      </c>
      <c r="J304" s="71">
        <f t="shared" si="146"/>
        <v>47882</v>
      </c>
      <c r="K304" s="68">
        <f t="shared" si="147"/>
        <v>11938</v>
      </c>
      <c r="L304" s="69">
        <f t="shared" si="148"/>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3">
      <c r="A305" s="49" t="s">
        <v>451</v>
      </c>
      <c r="B305" s="2" t="s">
        <v>118</v>
      </c>
      <c r="C305" s="48" t="str">
        <f t="shared" si="149"/>
        <v>LA England - Exeter</v>
      </c>
      <c r="D305" s="69">
        <f t="shared" si="140"/>
        <v>55230</v>
      </c>
      <c r="E305" s="69">
        <f t="shared" si="141"/>
        <v>55340</v>
      </c>
      <c r="F305" s="70">
        <f t="shared" si="142"/>
        <v>133333</v>
      </c>
      <c r="G305" s="70">
        <f t="shared" si="143"/>
        <v>66930</v>
      </c>
      <c r="H305" s="71">
        <f t="shared" si="144"/>
        <v>66403</v>
      </c>
      <c r="I305" s="71">
        <f t="shared" si="145"/>
        <v>55230</v>
      </c>
      <c r="J305" s="71">
        <f t="shared" si="146"/>
        <v>55340</v>
      </c>
      <c r="K305" s="68">
        <f t="shared" si="147"/>
        <v>11700</v>
      </c>
      <c r="L305" s="69">
        <f t="shared" si="148"/>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3">
      <c r="A306" s="49" t="s">
        <v>451</v>
      </c>
      <c r="B306" s="2" t="s">
        <v>147</v>
      </c>
      <c r="C306" s="48" t="str">
        <f t="shared" si="149"/>
        <v>LA England - Fareham</v>
      </c>
      <c r="D306" s="69">
        <f t="shared" si="140"/>
        <v>45585</v>
      </c>
      <c r="E306" s="69">
        <f t="shared" si="141"/>
        <v>48865</v>
      </c>
      <c r="F306" s="70">
        <f t="shared" si="142"/>
        <v>116338</v>
      </c>
      <c r="G306" s="70">
        <f t="shared" si="143"/>
        <v>56769</v>
      </c>
      <c r="H306" s="71">
        <f t="shared" si="144"/>
        <v>59569</v>
      </c>
      <c r="I306" s="71">
        <f t="shared" si="145"/>
        <v>45585</v>
      </c>
      <c r="J306" s="71">
        <f t="shared" si="146"/>
        <v>48865</v>
      </c>
      <c r="K306" s="68">
        <f t="shared" si="147"/>
        <v>11184</v>
      </c>
      <c r="L306" s="69">
        <f t="shared" si="148"/>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3">
      <c r="A307" s="49" t="s">
        <v>451</v>
      </c>
      <c r="B307" s="2" t="s">
        <v>100</v>
      </c>
      <c r="C307" s="48" t="str">
        <f t="shared" si="149"/>
        <v>LA England - Fenland</v>
      </c>
      <c r="D307" s="69">
        <f t="shared" si="140"/>
        <v>40125</v>
      </c>
      <c r="E307" s="69">
        <f t="shared" si="141"/>
        <v>41599</v>
      </c>
      <c r="F307" s="70">
        <f t="shared" si="142"/>
        <v>102080</v>
      </c>
      <c r="G307" s="70">
        <f t="shared" si="143"/>
        <v>50542</v>
      </c>
      <c r="H307" s="71">
        <f t="shared" si="144"/>
        <v>51538</v>
      </c>
      <c r="I307" s="71">
        <f t="shared" si="145"/>
        <v>40125</v>
      </c>
      <c r="J307" s="71">
        <f t="shared" si="146"/>
        <v>41599</v>
      </c>
      <c r="K307" s="68">
        <f t="shared" si="147"/>
        <v>10417</v>
      </c>
      <c r="L307" s="69">
        <f t="shared" si="148"/>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3">
      <c r="A308" s="49" t="s">
        <v>451</v>
      </c>
      <c r="B308" s="2" t="s">
        <v>439</v>
      </c>
      <c r="C308" s="48" t="str">
        <f t="shared" si="149"/>
        <v>LA England - Folkestone and Hythe</v>
      </c>
      <c r="D308" s="69">
        <f t="shared" si="140"/>
        <v>45114</v>
      </c>
      <c r="E308" s="69">
        <f t="shared" si="141"/>
        <v>46946</v>
      </c>
      <c r="F308" s="70">
        <f t="shared" si="142"/>
        <v>113320</v>
      </c>
      <c r="G308" s="70">
        <f t="shared" si="143"/>
        <v>56077</v>
      </c>
      <c r="H308" s="71">
        <f t="shared" si="144"/>
        <v>57243</v>
      </c>
      <c r="I308" s="71">
        <f t="shared" si="145"/>
        <v>45114</v>
      </c>
      <c r="J308" s="71">
        <f t="shared" si="146"/>
        <v>46946</v>
      </c>
      <c r="K308" s="68">
        <f t="shared" si="147"/>
        <v>10963</v>
      </c>
      <c r="L308" s="69">
        <f t="shared" si="148"/>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3">
      <c r="A309" s="49" t="s">
        <v>451</v>
      </c>
      <c r="B309" s="2" t="s">
        <v>140</v>
      </c>
      <c r="C309" s="48" t="str">
        <f t="shared" si="149"/>
        <v>LA England - Forest of Dean</v>
      </c>
      <c r="D309" s="69">
        <f t="shared" si="140"/>
        <v>34559</v>
      </c>
      <c r="E309" s="69">
        <f t="shared" si="141"/>
        <v>36221</v>
      </c>
      <c r="F309" s="70">
        <f t="shared" si="142"/>
        <v>87107</v>
      </c>
      <c r="G309" s="70">
        <f t="shared" si="143"/>
        <v>42753</v>
      </c>
      <c r="H309" s="71">
        <f t="shared" si="144"/>
        <v>44354</v>
      </c>
      <c r="I309" s="71">
        <f t="shared" si="145"/>
        <v>34559</v>
      </c>
      <c r="J309" s="71">
        <f t="shared" si="146"/>
        <v>36221</v>
      </c>
      <c r="K309" s="68">
        <f t="shared" si="147"/>
        <v>8194</v>
      </c>
      <c r="L309" s="69">
        <f t="shared" si="148"/>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3">
      <c r="A310" s="49" t="s">
        <v>451</v>
      </c>
      <c r="B310" s="2" t="s">
        <v>173</v>
      </c>
      <c r="C310" s="48" t="str">
        <f t="shared" si="149"/>
        <v>LA England - Fylde</v>
      </c>
      <c r="D310" s="69">
        <f t="shared" si="140"/>
        <v>32379</v>
      </c>
      <c r="E310" s="69">
        <f t="shared" si="141"/>
        <v>34619</v>
      </c>
      <c r="F310" s="70">
        <f t="shared" si="142"/>
        <v>81211</v>
      </c>
      <c r="G310" s="70">
        <f t="shared" si="143"/>
        <v>39498</v>
      </c>
      <c r="H310" s="71">
        <f t="shared" si="144"/>
        <v>41713</v>
      </c>
      <c r="I310" s="71">
        <f t="shared" si="145"/>
        <v>32379</v>
      </c>
      <c r="J310" s="71">
        <f t="shared" si="146"/>
        <v>34619</v>
      </c>
      <c r="K310" s="68">
        <f t="shared" si="147"/>
        <v>7119</v>
      </c>
      <c r="L310" s="69">
        <f t="shared" si="148"/>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3">
      <c r="A311" s="49" t="s">
        <v>451</v>
      </c>
      <c r="B311" s="2" t="s">
        <v>81</v>
      </c>
      <c r="C311" s="48" t="str">
        <f t="shared" si="149"/>
        <v>LA England - Gateshead</v>
      </c>
      <c r="D311" s="69">
        <f t="shared" si="140"/>
        <v>79605</v>
      </c>
      <c r="E311" s="69">
        <f t="shared" si="141"/>
        <v>83144</v>
      </c>
      <c r="F311" s="70">
        <f t="shared" si="142"/>
        <v>201950</v>
      </c>
      <c r="G311" s="70">
        <f t="shared" si="143"/>
        <v>99495</v>
      </c>
      <c r="H311" s="71">
        <f t="shared" si="144"/>
        <v>102455</v>
      </c>
      <c r="I311" s="71">
        <f t="shared" si="145"/>
        <v>79605</v>
      </c>
      <c r="J311" s="71">
        <f t="shared" si="146"/>
        <v>83144</v>
      </c>
      <c r="K311" s="68">
        <f t="shared" si="147"/>
        <v>19890</v>
      </c>
      <c r="L311" s="69">
        <f t="shared" si="148"/>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3">
      <c r="A312" s="49" t="s">
        <v>451</v>
      </c>
      <c r="B312" s="2" t="s">
        <v>218</v>
      </c>
      <c r="C312" s="48" t="str">
        <f t="shared" si="149"/>
        <v>LA England - Gedling</v>
      </c>
      <c r="D312" s="69">
        <f t="shared" si="140"/>
        <v>45358</v>
      </c>
      <c r="E312" s="69">
        <f t="shared" si="141"/>
        <v>49314</v>
      </c>
      <c r="F312" s="70">
        <f t="shared" si="142"/>
        <v>118239</v>
      </c>
      <c r="G312" s="70">
        <f t="shared" si="143"/>
        <v>57550</v>
      </c>
      <c r="H312" s="71">
        <f t="shared" si="144"/>
        <v>60689</v>
      </c>
      <c r="I312" s="71">
        <f t="shared" si="145"/>
        <v>45358</v>
      </c>
      <c r="J312" s="71">
        <f t="shared" si="146"/>
        <v>49314</v>
      </c>
      <c r="K312" s="68">
        <f t="shared" si="147"/>
        <v>12192</v>
      </c>
      <c r="L312" s="69">
        <f t="shared" si="148"/>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3">
      <c r="A313" s="49" t="s">
        <v>451</v>
      </c>
      <c r="B313" s="2" t="s">
        <v>141</v>
      </c>
      <c r="C313" s="48" t="str">
        <f t="shared" si="149"/>
        <v>LA England - Gloucester</v>
      </c>
      <c r="D313" s="69">
        <f t="shared" si="140"/>
        <v>49457</v>
      </c>
      <c r="E313" s="69">
        <f t="shared" si="141"/>
        <v>51464</v>
      </c>
      <c r="F313" s="70">
        <f t="shared" si="142"/>
        <v>129709</v>
      </c>
      <c r="G313" s="70">
        <f t="shared" si="143"/>
        <v>64144</v>
      </c>
      <c r="H313" s="71">
        <f t="shared" si="144"/>
        <v>65565</v>
      </c>
      <c r="I313" s="71">
        <f t="shared" si="145"/>
        <v>49457</v>
      </c>
      <c r="J313" s="71">
        <f t="shared" si="146"/>
        <v>51464</v>
      </c>
      <c r="K313" s="68">
        <f t="shared" si="147"/>
        <v>14687</v>
      </c>
      <c r="L313" s="69">
        <f t="shared" si="148"/>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3">
      <c r="A314" s="49" t="s">
        <v>451</v>
      </c>
      <c r="B314" s="2" t="s">
        <v>148</v>
      </c>
      <c r="C314" s="48" t="str">
        <f t="shared" si="149"/>
        <v>LA England - Gosport</v>
      </c>
      <c r="D314" s="69">
        <f t="shared" si="140"/>
        <v>32997</v>
      </c>
      <c r="E314" s="69">
        <f t="shared" si="141"/>
        <v>34245</v>
      </c>
      <c r="F314" s="70">
        <f t="shared" si="142"/>
        <v>84679</v>
      </c>
      <c r="G314" s="70">
        <f t="shared" si="143"/>
        <v>42105</v>
      </c>
      <c r="H314" s="71">
        <f t="shared" si="144"/>
        <v>42574</v>
      </c>
      <c r="I314" s="71">
        <f t="shared" si="145"/>
        <v>32997</v>
      </c>
      <c r="J314" s="71">
        <f t="shared" si="146"/>
        <v>34245</v>
      </c>
      <c r="K314" s="68">
        <f t="shared" si="147"/>
        <v>9108</v>
      </c>
      <c r="L314" s="69">
        <f t="shared" si="148"/>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3">
      <c r="A315" s="49" t="s">
        <v>451</v>
      </c>
      <c r="B315" s="2" t="s">
        <v>166</v>
      </c>
      <c r="C315" s="48" t="str">
        <f t="shared" si="149"/>
        <v>LA England - Gravesham</v>
      </c>
      <c r="D315" s="69">
        <f t="shared" si="140"/>
        <v>39534</v>
      </c>
      <c r="E315" s="69">
        <f t="shared" si="141"/>
        <v>41805</v>
      </c>
      <c r="F315" s="70">
        <f t="shared" si="142"/>
        <v>106890</v>
      </c>
      <c r="G315" s="70">
        <f t="shared" si="143"/>
        <v>52578</v>
      </c>
      <c r="H315" s="71">
        <f t="shared" si="144"/>
        <v>54312</v>
      </c>
      <c r="I315" s="71">
        <f t="shared" si="145"/>
        <v>39534</v>
      </c>
      <c r="J315" s="71">
        <f t="shared" si="146"/>
        <v>41805</v>
      </c>
      <c r="K315" s="68">
        <f t="shared" si="147"/>
        <v>13044</v>
      </c>
      <c r="L315" s="69">
        <f t="shared" si="148"/>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3">
      <c r="A316" s="49" t="s">
        <v>451</v>
      </c>
      <c r="B316" s="2" t="s">
        <v>197</v>
      </c>
      <c r="C316" s="48" t="str">
        <f t="shared" si="149"/>
        <v>LA England - Great Yarmouth</v>
      </c>
      <c r="D316" s="69">
        <f t="shared" si="140"/>
        <v>38863</v>
      </c>
      <c r="E316" s="69">
        <f t="shared" si="141"/>
        <v>40576</v>
      </c>
      <c r="F316" s="70">
        <f t="shared" si="142"/>
        <v>99198</v>
      </c>
      <c r="G316" s="70">
        <f t="shared" si="143"/>
        <v>48991</v>
      </c>
      <c r="H316" s="71">
        <f t="shared" si="144"/>
        <v>50207</v>
      </c>
      <c r="I316" s="71">
        <f t="shared" si="145"/>
        <v>38863</v>
      </c>
      <c r="J316" s="71">
        <f t="shared" si="146"/>
        <v>40576</v>
      </c>
      <c r="K316" s="68">
        <f t="shared" si="147"/>
        <v>10128</v>
      </c>
      <c r="L316" s="69">
        <f t="shared" si="148"/>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3">
      <c r="A317" s="49" t="s">
        <v>451</v>
      </c>
      <c r="B317" s="2" t="s">
        <v>41</v>
      </c>
      <c r="C317" s="48" t="str">
        <f t="shared" si="149"/>
        <v>LA England - Greenwich</v>
      </c>
      <c r="D317" s="69">
        <f t="shared" si="140"/>
        <v>110715</v>
      </c>
      <c r="E317" s="69">
        <f t="shared" si="141"/>
        <v>108825</v>
      </c>
      <c r="F317" s="70">
        <f t="shared" si="142"/>
        <v>289034</v>
      </c>
      <c r="G317" s="70">
        <f t="shared" si="143"/>
        <v>146138</v>
      </c>
      <c r="H317" s="71">
        <f t="shared" si="144"/>
        <v>142896</v>
      </c>
      <c r="I317" s="71">
        <f t="shared" si="145"/>
        <v>110715</v>
      </c>
      <c r="J317" s="71">
        <f t="shared" si="146"/>
        <v>108825</v>
      </c>
      <c r="K317" s="68">
        <f t="shared" si="147"/>
        <v>35423</v>
      </c>
      <c r="L317" s="69">
        <f t="shared" si="148"/>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3">
      <c r="A318" s="49" t="s">
        <v>451</v>
      </c>
      <c r="B318" s="2" t="s">
        <v>241</v>
      </c>
      <c r="C318" s="48" t="str">
        <f t="shared" si="149"/>
        <v>LA England - Guildford</v>
      </c>
      <c r="D318" s="69">
        <f t="shared" si="140"/>
        <v>60389</v>
      </c>
      <c r="E318" s="69">
        <f t="shared" si="141"/>
        <v>60595</v>
      </c>
      <c r="F318" s="70">
        <f t="shared" si="142"/>
        <v>150352</v>
      </c>
      <c r="G318" s="70">
        <f t="shared" si="143"/>
        <v>75512</v>
      </c>
      <c r="H318" s="71">
        <f t="shared" si="144"/>
        <v>74840</v>
      </c>
      <c r="I318" s="71">
        <f t="shared" si="145"/>
        <v>60389</v>
      </c>
      <c r="J318" s="71">
        <f t="shared" si="146"/>
        <v>60595</v>
      </c>
      <c r="K318" s="68">
        <f t="shared" si="147"/>
        <v>15123</v>
      </c>
      <c r="L318" s="69">
        <f t="shared" si="148"/>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3">
      <c r="A319" s="49" t="s">
        <v>451</v>
      </c>
      <c r="B319" s="2" t="s">
        <v>42</v>
      </c>
      <c r="C319" s="48" t="str">
        <f t="shared" si="149"/>
        <v>LA England - Hackney</v>
      </c>
      <c r="D319" s="69">
        <f t="shared" si="140"/>
        <v>107855</v>
      </c>
      <c r="E319" s="69">
        <f t="shared" si="141"/>
        <v>109258</v>
      </c>
      <c r="F319" s="70">
        <f t="shared" si="142"/>
        <v>280941</v>
      </c>
      <c r="G319" s="70">
        <f t="shared" si="143"/>
        <v>140381</v>
      </c>
      <c r="H319" s="71">
        <f t="shared" si="144"/>
        <v>140560</v>
      </c>
      <c r="I319" s="71">
        <f t="shared" si="145"/>
        <v>107855</v>
      </c>
      <c r="J319" s="71">
        <f t="shared" si="146"/>
        <v>109258</v>
      </c>
      <c r="K319" s="68">
        <f t="shared" si="147"/>
        <v>32526</v>
      </c>
      <c r="L319" s="69">
        <f t="shared" si="148"/>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3">
      <c r="A320" s="49" t="s">
        <v>451</v>
      </c>
      <c r="B320" s="2" t="s">
        <v>289</v>
      </c>
      <c r="C320" s="48" t="str">
        <f t="shared" si="149"/>
        <v>LA England - Halton</v>
      </c>
      <c r="D320" s="69">
        <f t="shared" si="140"/>
        <v>48515</v>
      </c>
      <c r="E320" s="69">
        <f t="shared" si="141"/>
        <v>52399</v>
      </c>
      <c r="F320" s="70">
        <f t="shared" si="142"/>
        <v>129759</v>
      </c>
      <c r="G320" s="70">
        <f t="shared" si="143"/>
        <v>63295</v>
      </c>
      <c r="H320" s="71">
        <f t="shared" si="144"/>
        <v>66464</v>
      </c>
      <c r="I320" s="71">
        <f t="shared" si="145"/>
        <v>48515</v>
      </c>
      <c r="J320" s="71">
        <f t="shared" si="146"/>
        <v>52399</v>
      </c>
      <c r="K320" s="68">
        <f t="shared" si="147"/>
        <v>14780</v>
      </c>
      <c r="L320" s="69">
        <f t="shared" si="148"/>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3">
      <c r="A321" s="49" t="s">
        <v>451</v>
      </c>
      <c r="B321" s="2" t="s">
        <v>209</v>
      </c>
      <c r="C321" s="48" t="str">
        <f t="shared" si="149"/>
        <v>LA England - Hambleton</v>
      </c>
      <c r="D321" s="69">
        <f t="shared" si="140"/>
        <v>36546</v>
      </c>
      <c r="E321" s="69">
        <f t="shared" si="141"/>
        <v>38920</v>
      </c>
      <c r="F321" s="70">
        <f t="shared" si="142"/>
        <v>91932</v>
      </c>
      <c r="G321" s="70">
        <f t="shared" si="143"/>
        <v>44992</v>
      </c>
      <c r="H321" s="71">
        <f t="shared" si="144"/>
        <v>46940</v>
      </c>
      <c r="I321" s="71">
        <f t="shared" si="145"/>
        <v>36546</v>
      </c>
      <c r="J321" s="71">
        <f t="shared" si="146"/>
        <v>38920</v>
      </c>
      <c r="K321" s="68">
        <f t="shared" si="147"/>
        <v>8446</v>
      </c>
      <c r="L321" s="69">
        <f t="shared" si="148"/>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3">
      <c r="A322" s="49" t="s">
        <v>451</v>
      </c>
      <c r="B322" s="2" t="s">
        <v>43</v>
      </c>
      <c r="C322" s="48" t="str">
        <f t="shared" si="149"/>
        <v>LA England - Hammersmith and Fulham</v>
      </c>
      <c r="D322" s="69">
        <f t="shared" si="140"/>
        <v>72164</v>
      </c>
      <c r="E322" s="69">
        <f t="shared" si="141"/>
        <v>74269</v>
      </c>
      <c r="F322" s="70">
        <f t="shared" si="142"/>
        <v>183544</v>
      </c>
      <c r="G322" s="70">
        <f t="shared" si="143"/>
        <v>90972</v>
      </c>
      <c r="H322" s="71">
        <f t="shared" si="144"/>
        <v>92572</v>
      </c>
      <c r="I322" s="71">
        <f t="shared" si="145"/>
        <v>72164</v>
      </c>
      <c r="J322" s="71">
        <f t="shared" si="146"/>
        <v>74269</v>
      </c>
      <c r="K322" s="68">
        <f t="shared" si="147"/>
        <v>18808</v>
      </c>
      <c r="L322" s="69">
        <f t="shared" si="148"/>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3">
      <c r="A323" s="49" t="s">
        <v>451</v>
      </c>
      <c r="B323" s="2" t="s">
        <v>184</v>
      </c>
      <c r="C323" s="48" t="str">
        <f t="shared" si="149"/>
        <v>LA England - Harborough</v>
      </c>
      <c r="D323" s="69">
        <f t="shared" si="140"/>
        <v>36903</v>
      </c>
      <c r="E323" s="69">
        <f t="shared" si="141"/>
        <v>38958</v>
      </c>
      <c r="F323" s="70">
        <f t="shared" si="142"/>
        <v>95537</v>
      </c>
      <c r="G323" s="70">
        <f t="shared" si="143"/>
        <v>47084</v>
      </c>
      <c r="H323" s="71">
        <f t="shared" si="144"/>
        <v>48453</v>
      </c>
      <c r="I323" s="71">
        <f t="shared" si="145"/>
        <v>36903</v>
      </c>
      <c r="J323" s="71">
        <f t="shared" si="146"/>
        <v>38958</v>
      </c>
      <c r="K323" s="68">
        <f t="shared" si="147"/>
        <v>10181</v>
      </c>
      <c r="L323" s="69">
        <f t="shared" si="148"/>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3">
      <c r="A324" s="49" t="s">
        <v>451</v>
      </c>
      <c r="B324" s="2" t="s">
        <v>44</v>
      </c>
      <c r="C324" s="48" t="str">
        <f t="shared" si="149"/>
        <v>LA England - Haringey</v>
      </c>
      <c r="D324" s="69">
        <f t="shared" si="140"/>
        <v>105036</v>
      </c>
      <c r="E324" s="69">
        <f t="shared" si="141"/>
        <v>101863</v>
      </c>
      <c r="F324" s="70">
        <f t="shared" si="142"/>
        <v>266357</v>
      </c>
      <c r="G324" s="70">
        <f t="shared" si="143"/>
        <v>135322</v>
      </c>
      <c r="H324" s="71">
        <f t="shared" si="144"/>
        <v>131035</v>
      </c>
      <c r="I324" s="71">
        <f t="shared" si="145"/>
        <v>105036</v>
      </c>
      <c r="J324" s="71">
        <f t="shared" si="146"/>
        <v>101863</v>
      </c>
      <c r="K324" s="68">
        <f t="shared" si="147"/>
        <v>30286</v>
      </c>
      <c r="L324" s="69">
        <f t="shared" si="148"/>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3">
      <c r="A325" s="49" t="s">
        <v>451</v>
      </c>
      <c r="B325" s="2" t="s">
        <v>134</v>
      </c>
      <c r="C325" s="48" t="str">
        <f t="shared" si="149"/>
        <v>LA England - Harlow</v>
      </c>
      <c r="D325" s="69">
        <f t="shared" si="140"/>
        <v>31194</v>
      </c>
      <c r="E325" s="69">
        <f t="shared" si="141"/>
        <v>34217</v>
      </c>
      <c r="F325" s="70">
        <f t="shared" si="142"/>
        <v>87280</v>
      </c>
      <c r="G325" s="70">
        <f t="shared" si="143"/>
        <v>42379</v>
      </c>
      <c r="H325" s="71">
        <f t="shared" si="144"/>
        <v>44901</v>
      </c>
      <c r="I325" s="71">
        <f t="shared" si="145"/>
        <v>31194</v>
      </c>
      <c r="J325" s="71">
        <f t="shared" si="146"/>
        <v>34217</v>
      </c>
      <c r="K325" s="68">
        <f t="shared" si="147"/>
        <v>11185</v>
      </c>
      <c r="L325" s="69">
        <f t="shared" si="148"/>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3">
      <c r="A326" s="49" t="s">
        <v>451</v>
      </c>
      <c r="B326" s="2" t="s">
        <v>210</v>
      </c>
      <c r="C326" s="48" t="str">
        <f t="shared" si="149"/>
        <v>LA England - Harrogate</v>
      </c>
      <c r="D326" s="69">
        <f t="shared" si="140"/>
        <v>61918</v>
      </c>
      <c r="E326" s="69">
        <f t="shared" si="141"/>
        <v>66477</v>
      </c>
      <c r="F326" s="70">
        <f t="shared" si="142"/>
        <v>161545</v>
      </c>
      <c r="G326" s="70">
        <f t="shared" si="143"/>
        <v>79180</v>
      </c>
      <c r="H326" s="71">
        <f t="shared" si="144"/>
        <v>82365</v>
      </c>
      <c r="I326" s="71">
        <f t="shared" si="145"/>
        <v>61918</v>
      </c>
      <c r="J326" s="71">
        <f t="shared" si="146"/>
        <v>66477</v>
      </c>
      <c r="K326" s="68">
        <f t="shared" si="147"/>
        <v>17262</v>
      </c>
      <c r="L326" s="69">
        <f t="shared" si="148"/>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3">
      <c r="A327" s="49" t="s">
        <v>451</v>
      </c>
      <c r="B327" s="2" t="s">
        <v>45</v>
      </c>
      <c r="C327" s="48" t="str">
        <f t="shared" si="149"/>
        <v>LA England - Harrow</v>
      </c>
      <c r="D327" s="69">
        <f t="shared" si="140"/>
        <v>95968</v>
      </c>
      <c r="E327" s="69">
        <f t="shared" si="141"/>
        <v>96399</v>
      </c>
      <c r="F327" s="70">
        <f t="shared" si="142"/>
        <v>252338</v>
      </c>
      <c r="G327" s="70">
        <f t="shared" si="143"/>
        <v>126802</v>
      </c>
      <c r="H327" s="71">
        <f t="shared" si="144"/>
        <v>125536</v>
      </c>
      <c r="I327" s="71">
        <f t="shared" si="145"/>
        <v>95968</v>
      </c>
      <c r="J327" s="71">
        <f t="shared" si="146"/>
        <v>96399</v>
      </c>
      <c r="K327" s="68">
        <f t="shared" si="147"/>
        <v>30834</v>
      </c>
      <c r="L327" s="69">
        <f t="shared" si="148"/>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3">
      <c r="A328" s="49" t="s">
        <v>451</v>
      </c>
      <c r="B328" s="2" t="s">
        <v>149</v>
      </c>
      <c r="C328" s="48" t="str">
        <f t="shared" si="149"/>
        <v>LA England - Hart</v>
      </c>
      <c r="D328" s="69">
        <f t="shared" si="140"/>
        <v>37086</v>
      </c>
      <c r="E328" s="69">
        <f t="shared" si="141"/>
        <v>38820</v>
      </c>
      <c r="F328" s="70">
        <f t="shared" si="142"/>
        <v>97608</v>
      </c>
      <c r="G328" s="70">
        <f t="shared" si="143"/>
        <v>48215</v>
      </c>
      <c r="H328" s="71">
        <f t="shared" si="144"/>
        <v>49393</v>
      </c>
      <c r="I328" s="71">
        <f t="shared" si="145"/>
        <v>37086</v>
      </c>
      <c r="J328" s="71">
        <f t="shared" si="146"/>
        <v>38820</v>
      </c>
      <c r="K328" s="68">
        <f t="shared" si="147"/>
        <v>11129</v>
      </c>
      <c r="L328" s="69">
        <f t="shared" si="148"/>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3">
      <c r="A329" s="49" t="s">
        <v>451</v>
      </c>
      <c r="B329" s="2" t="s">
        <v>311</v>
      </c>
      <c r="C329" s="48" t="str">
        <f t="shared" si="149"/>
        <v>LA England - Hartlepool</v>
      </c>
      <c r="D329" s="69">
        <f t="shared" si="140"/>
        <v>35705</v>
      </c>
      <c r="E329" s="69">
        <f t="shared" si="141"/>
        <v>38023</v>
      </c>
      <c r="F329" s="70">
        <f t="shared" si="142"/>
        <v>93836</v>
      </c>
      <c r="G329" s="70">
        <f t="shared" si="143"/>
        <v>46005</v>
      </c>
      <c r="H329" s="71">
        <f t="shared" si="144"/>
        <v>47831</v>
      </c>
      <c r="I329" s="71">
        <f t="shared" si="145"/>
        <v>35705</v>
      </c>
      <c r="J329" s="71">
        <f t="shared" si="146"/>
        <v>38023</v>
      </c>
      <c r="K329" s="68">
        <f t="shared" si="147"/>
        <v>10300</v>
      </c>
      <c r="L329" s="69">
        <f t="shared" si="148"/>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3">
      <c r="A330" s="49" t="s">
        <v>451</v>
      </c>
      <c r="B330" s="2" t="s">
        <v>124</v>
      </c>
      <c r="C330" s="48" t="str">
        <f t="shared" si="149"/>
        <v>LA England - Hastings</v>
      </c>
      <c r="D330" s="69">
        <f t="shared" si="140"/>
        <v>35462</v>
      </c>
      <c r="E330" s="69">
        <f t="shared" si="141"/>
        <v>37937</v>
      </c>
      <c r="F330" s="70">
        <f t="shared" si="142"/>
        <v>92554</v>
      </c>
      <c r="G330" s="70">
        <f t="shared" si="143"/>
        <v>45286</v>
      </c>
      <c r="H330" s="71">
        <f t="shared" si="144"/>
        <v>47268</v>
      </c>
      <c r="I330" s="71">
        <f t="shared" si="145"/>
        <v>35462</v>
      </c>
      <c r="J330" s="71">
        <f t="shared" si="146"/>
        <v>37937</v>
      </c>
      <c r="K330" s="68">
        <f t="shared" si="147"/>
        <v>9824</v>
      </c>
      <c r="L330" s="69">
        <f t="shared" si="148"/>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3">
      <c r="A331" s="49" t="s">
        <v>451</v>
      </c>
      <c r="B331" s="2" t="s">
        <v>150</v>
      </c>
      <c r="C331" s="48" t="str">
        <f t="shared" si="149"/>
        <v>LA England - Havant</v>
      </c>
      <c r="D331" s="69">
        <f t="shared" si="140"/>
        <v>48312</v>
      </c>
      <c r="E331" s="69">
        <f t="shared" si="141"/>
        <v>52994</v>
      </c>
      <c r="F331" s="70">
        <f t="shared" si="142"/>
        <v>126339</v>
      </c>
      <c r="G331" s="70">
        <f t="shared" si="143"/>
        <v>61231</v>
      </c>
      <c r="H331" s="71">
        <f t="shared" si="144"/>
        <v>65108</v>
      </c>
      <c r="I331" s="71">
        <f t="shared" si="145"/>
        <v>48312</v>
      </c>
      <c r="J331" s="71">
        <f t="shared" si="146"/>
        <v>52994</v>
      </c>
      <c r="K331" s="68">
        <f t="shared" si="147"/>
        <v>12919</v>
      </c>
      <c r="L331" s="69">
        <f t="shared" si="148"/>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3">
      <c r="A332" s="49" t="s">
        <v>451</v>
      </c>
      <c r="B332" s="2" t="s">
        <v>46</v>
      </c>
      <c r="C332" s="48" t="str">
        <f t="shared" si="149"/>
        <v>LA England - Havering</v>
      </c>
      <c r="D332" s="69">
        <f t="shared" si="140"/>
        <v>95499</v>
      </c>
      <c r="E332" s="69">
        <f t="shared" si="141"/>
        <v>106132</v>
      </c>
      <c r="F332" s="70">
        <f t="shared" si="142"/>
        <v>260651</v>
      </c>
      <c r="G332" s="70">
        <f t="shared" si="143"/>
        <v>125614</v>
      </c>
      <c r="H332" s="71">
        <f t="shared" si="144"/>
        <v>135037</v>
      </c>
      <c r="I332" s="71">
        <f t="shared" si="145"/>
        <v>95499</v>
      </c>
      <c r="J332" s="71">
        <f t="shared" si="146"/>
        <v>106132</v>
      </c>
      <c r="K332" s="68">
        <f t="shared" si="147"/>
        <v>30115</v>
      </c>
      <c r="L332" s="69">
        <f t="shared" si="148"/>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3">
      <c r="A333" s="49" t="s">
        <v>451</v>
      </c>
      <c r="B333" s="2" t="s">
        <v>322</v>
      </c>
      <c r="C333" s="48" t="str">
        <f t="shared" si="149"/>
        <v>LA England - Herefordshire, County of</v>
      </c>
      <c r="D333" s="69">
        <f t="shared" si="140"/>
        <v>77142</v>
      </c>
      <c r="E333" s="69">
        <f t="shared" si="141"/>
        <v>80444</v>
      </c>
      <c r="F333" s="70">
        <f t="shared" si="142"/>
        <v>193615</v>
      </c>
      <c r="G333" s="70">
        <f t="shared" si="143"/>
        <v>95775</v>
      </c>
      <c r="H333" s="71">
        <f t="shared" si="144"/>
        <v>97840</v>
      </c>
      <c r="I333" s="71">
        <f t="shared" si="145"/>
        <v>77142</v>
      </c>
      <c r="J333" s="71">
        <f t="shared" si="146"/>
        <v>80444</v>
      </c>
      <c r="K333" s="68">
        <f t="shared" si="147"/>
        <v>18633</v>
      </c>
      <c r="L333" s="69">
        <f t="shared" si="148"/>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3">
      <c r="A334" s="49" t="s">
        <v>451</v>
      </c>
      <c r="B334" s="2" t="s">
        <v>157</v>
      </c>
      <c r="C334" s="48" t="str">
        <f t="shared" si="149"/>
        <v>LA England - Hertsmere</v>
      </c>
      <c r="D334" s="69">
        <f t="shared" si="140"/>
        <v>37573</v>
      </c>
      <c r="E334" s="69">
        <f t="shared" si="141"/>
        <v>42699</v>
      </c>
      <c r="F334" s="70">
        <f t="shared" si="142"/>
        <v>105471</v>
      </c>
      <c r="G334" s="70">
        <f t="shared" si="143"/>
        <v>50420</v>
      </c>
      <c r="H334" s="71">
        <f t="shared" si="144"/>
        <v>55051</v>
      </c>
      <c r="I334" s="71">
        <f t="shared" si="145"/>
        <v>37573</v>
      </c>
      <c r="J334" s="71">
        <f t="shared" si="146"/>
        <v>42699</v>
      </c>
      <c r="K334" s="68">
        <f t="shared" si="147"/>
        <v>12847</v>
      </c>
      <c r="L334" s="69">
        <f t="shared" si="148"/>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3">
      <c r="A335" s="49" t="s">
        <v>451</v>
      </c>
      <c r="B335" s="2" t="s">
        <v>114</v>
      </c>
      <c r="C335" s="48" t="str">
        <f t="shared" si="149"/>
        <v>LA England - High Peak</v>
      </c>
      <c r="D335" s="69">
        <f t="shared" si="140"/>
        <v>36682</v>
      </c>
      <c r="E335" s="69">
        <f t="shared" si="141"/>
        <v>38355</v>
      </c>
      <c r="F335" s="70">
        <f t="shared" si="142"/>
        <v>92633</v>
      </c>
      <c r="G335" s="70">
        <f t="shared" si="143"/>
        <v>45639</v>
      </c>
      <c r="H335" s="71">
        <f t="shared" si="144"/>
        <v>46994</v>
      </c>
      <c r="I335" s="71">
        <f t="shared" si="145"/>
        <v>36682</v>
      </c>
      <c r="J335" s="71">
        <f t="shared" si="146"/>
        <v>38355</v>
      </c>
      <c r="K335" s="68">
        <f t="shared" si="147"/>
        <v>8957</v>
      </c>
      <c r="L335" s="69">
        <f t="shared" si="148"/>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3">
      <c r="A336" s="49" t="s">
        <v>451</v>
      </c>
      <c r="B336" s="2" t="s">
        <v>47</v>
      </c>
      <c r="C336" s="48" t="str">
        <f t="shared" si="149"/>
        <v>LA England - Hillingdon</v>
      </c>
      <c r="D336" s="69">
        <f t="shared" si="140"/>
        <v>117493</v>
      </c>
      <c r="E336" s="69">
        <f t="shared" si="141"/>
        <v>116876</v>
      </c>
      <c r="F336" s="70">
        <f t="shared" si="142"/>
        <v>309014</v>
      </c>
      <c r="G336" s="70">
        <f t="shared" si="143"/>
        <v>155965</v>
      </c>
      <c r="H336" s="71">
        <f t="shared" si="144"/>
        <v>153049</v>
      </c>
      <c r="I336" s="71">
        <f t="shared" si="145"/>
        <v>117493</v>
      </c>
      <c r="J336" s="71">
        <f t="shared" si="146"/>
        <v>116876</v>
      </c>
      <c r="K336" s="68">
        <f t="shared" si="147"/>
        <v>38472</v>
      </c>
      <c r="L336" s="69">
        <f t="shared" si="148"/>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3">
      <c r="A337" s="49" t="s">
        <v>451</v>
      </c>
      <c r="B337" s="2" t="s">
        <v>185</v>
      </c>
      <c r="C337" s="48" t="str">
        <f t="shared" si="149"/>
        <v>LA England - Hinckley and Bosworth</v>
      </c>
      <c r="D337" s="69">
        <f t="shared" ref="D337:D400" si="150">I337</f>
        <v>44178</v>
      </c>
      <c r="E337" s="69">
        <f t="shared" ref="E337:E400" si="151">J337</f>
        <v>46786</v>
      </c>
      <c r="F337" s="70">
        <f t="shared" ref="F337:F400" si="152">G337+H337</f>
        <v>113666</v>
      </c>
      <c r="G337" s="70">
        <f t="shared" ref="G337:G400" si="153">SUM(M337:CY337)</f>
        <v>55917</v>
      </c>
      <c r="H337" s="71">
        <f t="shared" ref="H337:H400" si="154">SUM(CZ337:GL337)</f>
        <v>57749</v>
      </c>
      <c r="I337" s="71">
        <f t="shared" ref="I337:I400" si="155">SUM(AE337:CY337)</f>
        <v>44178</v>
      </c>
      <c r="J337" s="71">
        <f t="shared" ref="J337:J400" si="156">SUM(DR337:GL337)</f>
        <v>46786</v>
      </c>
      <c r="K337" s="68">
        <f t="shared" ref="K337:K397" si="157">SUM(M337:AD337)</f>
        <v>11739</v>
      </c>
      <c r="L337" s="69">
        <f t="shared" ref="L337:L400" si="158">SUM(CZ337:DQ337)</f>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3">
      <c r="A338" s="49" t="s">
        <v>451</v>
      </c>
      <c r="B338" s="2" t="s">
        <v>256</v>
      </c>
      <c r="C338" s="48" t="str">
        <f t="shared" si="149"/>
        <v>LA England - Horsham</v>
      </c>
      <c r="D338" s="69">
        <f t="shared" si="150"/>
        <v>55450</v>
      </c>
      <c r="E338" s="69">
        <f t="shared" si="151"/>
        <v>60292</v>
      </c>
      <c r="F338" s="70">
        <f t="shared" si="152"/>
        <v>145474</v>
      </c>
      <c r="G338" s="70">
        <f t="shared" si="153"/>
        <v>70673</v>
      </c>
      <c r="H338" s="71">
        <f t="shared" si="154"/>
        <v>74801</v>
      </c>
      <c r="I338" s="71">
        <f t="shared" si="155"/>
        <v>55450</v>
      </c>
      <c r="J338" s="71">
        <f t="shared" si="156"/>
        <v>60292</v>
      </c>
      <c r="K338" s="68">
        <f t="shared" si="157"/>
        <v>15223</v>
      </c>
      <c r="L338" s="69">
        <f t="shared" si="158"/>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3">
      <c r="A339" s="49" t="s">
        <v>451</v>
      </c>
      <c r="B339" s="2" t="s">
        <v>48</v>
      </c>
      <c r="C339" s="48" t="str">
        <f t="shared" ref="C339:C402" si="159">CONCATENATE(A339," - ",B339)</f>
        <v>LA England - Hounslow</v>
      </c>
      <c r="D339" s="69">
        <f t="shared" si="150"/>
        <v>105183</v>
      </c>
      <c r="E339" s="69">
        <f t="shared" si="151"/>
        <v>100811</v>
      </c>
      <c r="F339" s="70">
        <f t="shared" si="152"/>
        <v>271767</v>
      </c>
      <c r="G339" s="70">
        <f t="shared" si="153"/>
        <v>138734</v>
      </c>
      <c r="H339" s="71">
        <f t="shared" si="154"/>
        <v>133033</v>
      </c>
      <c r="I339" s="71">
        <f t="shared" si="155"/>
        <v>105183</v>
      </c>
      <c r="J339" s="71">
        <f t="shared" si="156"/>
        <v>100811</v>
      </c>
      <c r="K339" s="68">
        <f t="shared" si="157"/>
        <v>33551</v>
      </c>
      <c r="L339" s="69">
        <f t="shared" si="158"/>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3">
      <c r="A340" s="49" t="s">
        <v>451</v>
      </c>
      <c r="B340" s="2" t="s">
        <v>101</v>
      </c>
      <c r="C340" s="48" t="str">
        <f t="shared" si="159"/>
        <v>LA England - Huntingdonshire</v>
      </c>
      <c r="D340" s="69">
        <f t="shared" si="150"/>
        <v>70063</v>
      </c>
      <c r="E340" s="69">
        <f t="shared" si="151"/>
        <v>71986</v>
      </c>
      <c r="F340" s="70">
        <f t="shared" si="152"/>
        <v>178985</v>
      </c>
      <c r="G340" s="70">
        <f t="shared" si="153"/>
        <v>89158</v>
      </c>
      <c r="H340" s="71">
        <f t="shared" si="154"/>
        <v>89827</v>
      </c>
      <c r="I340" s="71">
        <f t="shared" si="155"/>
        <v>70063</v>
      </c>
      <c r="J340" s="71">
        <f t="shared" si="156"/>
        <v>71986</v>
      </c>
      <c r="K340" s="68">
        <f t="shared" si="157"/>
        <v>19095</v>
      </c>
      <c r="L340" s="69">
        <f t="shared" si="158"/>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3">
      <c r="A341" s="49" t="s">
        <v>451</v>
      </c>
      <c r="B341" s="2" t="s">
        <v>174</v>
      </c>
      <c r="C341" s="48" t="str">
        <f t="shared" si="159"/>
        <v>LA England - Hyndburn</v>
      </c>
      <c r="D341" s="69">
        <f t="shared" si="150"/>
        <v>30471</v>
      </c>
      <c r="E341" s="69">
        <f t="shared" si="151"/>
        <v>31889</v>
      </c>
      <c r="F341" s="70">
        <f t="shared" si="152"/>
        <v>81133</v>
      </c>
      <c r="G341" s="70">
        <f t="shared" si="153"/>
        <v>40112</v>
      </c>
      <c r="H341" s="71">
        <f t="shared" si="154"/>
        <v>41021</v>
      </c>
      <c r="I341" s="71">
        <f t="shared" si="155"/>
        <v>30471</v>
      </c>
      <c r="J341" s="71">
        <f t="shared" si="156"/>
        <v>31889</v>
      </c>
      <c r="K341" s="68">
        <f t="shared" si="157"/>
        <v>9641</v>
      </c>
      <c r="L341" s="69">
        <f t="shared" si="158"/>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3">
      <c r="A342" s="49" t="s">
        <v>451</v>
      </c>
      <c r="B342" s="2" t="s">
        <v>237</v>
      </c>
      <c r="C342" s="48" t="str">
        <f t="shared" si="159"/>
        <v>LA England - Ipswich</v>
      </c>
      <c r="D342" s="69">
        <f t="shared" si="150"/>
        <v>52066</v>
      </c>
      <c r="E342" s="69">
        <f t="shared" si="151"/>
        <v>52995</v>
      </c>
      <c r="F342" s="70">
        <f t="shared" si="152"/>
        <v>135979</v>
      </c>
      <c r="G342" s="70">
        <f t="shared" si="153"/>
        <v>67993</v>
      </c>
      <c r="H342" s="71">
        <f t="shared" si="154"/>
        <v>67986</v>
      </c>
      <c r="I342" s="71">
        <f t="shared" si="155"/>
        <v>52066</v>
      </c>
      <c r="J342" s="71">
        <f t="shared" si="156"/>
        <v>52995</v>
      </c>
      <c r="K342" s="68">
        <f t="shared" si="157"/>
        <v>15927</v>
      </c>
      <c r="L342" s="69">
        <f t="shared" si="158"/>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3">
      <c r="A343" s="49" t="s">
        <v>451</v>
      </c>
      <c r="B343" s="2" t="s">
        <v>307</v>
      </c>
      <c r="C343" s="48" t="str">
        <f t="shared" si="159"/>
        <v>LA England - Isle of Wight</v>
      </c>
      <c r="D343" s="69">
        <f t="shared" si="150"/>
        <v>57000</v>
      </c>
      <c r="E343" s="69">
        <f t="shared" si="151"/>
        <v>60623</v>
      </c>
      <c r="F343" s="70">
        <f t="shared" si="152"/>
        <v>142296</v>
      </c>
      <c r="G343" s="70">
        <f t="shared" si="153"/>
        <v>69784</v>
      </c>
      <c r="H343" s="71">
        <f t="shared" si="154"/>
        <v>72512</v>
      </c>
      <c r="I343" s="71">
        <f t="shared" si="155"/>
        <v>57000</v>
      </c>
      <c r="J343" s="71">
        <f t="shared" si="156"/>
        <v>60623</v>
      </c>
      <c r="K343" s="68">
        <f t="shared" si="157"/>
        <v>12784</v>
      </c>
      <c r="L343" s="69">
        <f t="shared" si="158"/>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3">
      <c r="A344" s="49" t="s">
        <v>451</v>
      </c>
      <c r="B344" s="2" t="s">
        <v>334</v>
      </c>
      <c r="C344" s="48" t="str">
        <f t="shared" si="159"/>
        <v>LA England - Isles of Scilly</v>
      </c>
      <c r="D344" s="69">
        <f t="shared" si="150"/>
        <v>897</v>
      </c>
      <c r="E344" s="69">
        <f t="shared" si="151"/>
        <v>990</v>
      </c>
      <c r="F344" s="70">
        <f t="shared" si="152"/>
        <v>2226</v>
      </c>
      <c r="G344" s="70">
        <f t="shared" si="153"/>
        <v>1077</v>
      </c>
      <c r="H344" s="71">
        <f t="shared" si="154"/>
        <v>1149</v>
      </c>
      <c r="I344" s="71">
        <f t="shared" si="155"/>
        <v>897</v>
      </c>
      <c r="J344" s="71">
        <f t="shared" si="156"/>
        <v>990</v>
      </c>
      <c r="K344" s="68">
        <f t="shared" si="157"/>
        <v>180</v>
      </c>
      <c r="L344" s="69">
        <f t="shared" si="158"/>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3">
      <c r="A345" s="49" t="s">
        <v>451</v>
      </c>
      <c r="B345" s="2" t="s">
        <v>49</v>
      </c>
      <c r="C345" s="48" t="str">
        <f t="shared" si="159"/>
        <v>LA England - Islington</v>
      </c>
      <c r="D345" s="69">
        <f t="shared" si="150"/>
        <v>103060</v>
      </c>
      <c r="E345" s="69">
        <f t="shared" si="151"/>
        <v>101823</v>
      </c>
      <c r="F345" s="70">
        <f t="shared" si="152"/>
        <v>248115</v>
      </c>
      <c r="G345" s="70">
        <f t="shared" si="153"/>
        <v>125239</v>
      </c>
      <c r="H345" s="71">
        <f t="shared" si="154"/>
        <v>122876</v>
      </c>
      <c r="I345" s="71">
        <f t="shared" si="155"/>
        <v>103060</v>
      </c>
      <c r="J345" s="71">
        <f t="shared" si="156"/>
        <v>101823</v>
      </c>
      <c r="K345" s="68">
        <f t="shared" si="157"/>
        <v>22179</v>
      </c>
      <c r="L345" s="69">
        <f t="shared" si="158"/>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3">
      <c r="A346" s="49" t="s">
        <v>451</v>
      </c>
      <c r="B346" s="2" t="s">
        <v>50</v>
      </c>
      <c r="C346" s="48" t="str">
        <f t="shared" si="159"/>
        <v>LA England - Kensington and Chelsea</v>
      </c>
      <c r="D346" s="69">
        <f t="shared" si="150"/>
        <v>63878</v>
      </c>
      <c r="E346" s="69">
        <f t="shared" si="151"/>
        <v>63880</v>
      </c>
      <c r="F346" s="70">
        <f t="shared" si="152"/>
        <v>156864</v>
      </c>
      <c r="G346" s="70">
        <f t="shared" si="153"/>
        <v>78889</v>
      </c>
      <c r="H346" s="71">
        <f t="shared" si="154"/>
        <v>77975</v>
      </c>
      <c r="I346" s="71">
        <f t="shared" si="155"/>
        <v>63878</v>
      </c>
      <c r="J346" s="71">
        <f t="shared" si="156"/>
        <v>63880</v>
      </c>
      <c r="K346" s="68">
        <f t="shared" si="157"/>
        <v>15011</v>
      </c>
      <c r="L346" s="69">
        <f t="shared" si="158"/>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3">
      <c r="A347" s="49" t="s">
        <v>451</v>
      </c>
      <c r="B347" s="2" t="s">
        <v>205</v>
      </c>
      <c r="C347" s="48" t="str">
        <f t="shared" si="159"/>
        <v>LA England - Kettering</v>
      </c>
      <c r="D347" s="69">
        <f t="shared" si="150"/>
        <v>38567</v>
      </c>
      <c r="E347" s="69">
        <f t="shared" si="151"/>
        <v>40317</v>
      </c>
      <c r="F347" s="70">
        <f t="shared" si="152"/>
        <v>102211</v>
      </c>
      <c r="G347" s="70">
        <f t="shared" si="153"/>
        <v>50483</v>
      </c>
      <c r="H347" s="71">
        <f t="shared" si="154"/>
        <v>51728</v>
      </c>
      <c r="I347" s="71">
        <f t="shared" si="155"/>
        <v>38567</v>
      </c>
      <c r="J347" s="71">
        <f t="shared" si="156"/>
        <v>40317</v>
      </c>
      <c r="K347" s="68">
        <f t="shared" si="157"/>
        <v>11916</v>
      </c>
      <c r="L347" s="69">
        <f t="shared" si="158"/>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3">
      <c r="A348" s="49" t="s">
        <v>451</v>
      </c>
      <c r="B348" s="2" t="s">
        <v>198</v>
      </c>
      <c r="C348" s="48" t="str">
        <f t="shared" si="159"/>
        <v>LA England - King's Lynn and West Norfolk</v>
      </c>
      <c r="D348" s="69">
        <f t="shared" si="150"/>
        <v>58785</v>
      </c>
      <c r="E348" s="69">
        <f t="shared" si="151"/>
        <v>62866</v>
      </c>
      <c r="F348" s="70">
        <f t="shared" si="152"/>
        <v>151245</v>
      </c>
      <c r="G348" s="70">
        <f t="shared" si="153"/>
        <v>73884</v>
      </c>
      <c r="H348" s="71">
        <f t="shared" si="154"/>
        <v>77361</v>
      </c>
      <c r="I348" s="71">
        <f t="shared" si="155"/>
        <v>58785</v>
      </c>
      <c r="J348" s="71">
        <f t="shared" si="156"/>
        <v>62866</v>
      </c>
      <c r="K348" s="68">
        <f t="shared" si="157"/>
        <v>15099</v>
      </c>
      <c r="L348" s="69">
        <f t="shared" si="158"/>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3">
      <c r="A349" s="49" t="s">
        <v>451</v>
      </c>
      <c r="B349" s="2" t="s">
        <v>317</v>
      </c>
      <c r="C349" s="48" t="str">
        <f t="shared" si="159"/>
        <v>LA England - Kingston upon Hull, City of</v>
      </c>
      <c r="D349" s="69">
        <f t="shared" si="150"/>
        <v>100817</v>
      </c>
      <c r="E349" s="69">
        <f t="shared" si="151"/>
        <v>100724</v>
      </c>
      <c r="F349" s="70">
        <f t="shared" si="152"/>
        <v>259126</v>
      </c>
      <c r="G349" s="70">
        <f t="shared" si="153"/>
        <v>130491</v>
      </c>
      <c r="H349" s="71">
        <f t="shared" si="154"/>
        <v>128635</v>
      </c>
      <c r="I349" s="71">
        <f t="shared" si="155"/>
        <v>100817</v>
      </c>
      <c r="J349" s="71">
        <f t="shared" si="156"/>
        <v>100724</v>
      </c>
      <c r="K349" s="68">
        <f t="shared" si="157"/>
        <v>29674</v>
      </c>
      <c r="L349" s="69">
        <f t="shared" si="158"/>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3">
      <c r="A350" s="49" t="s">
        <v>451</v>
      </c>
      <c r="B350" s="2" t="s">
        <v>51</v>
      </c>
      <c r="C350" s="48" t="str">
        <f t="shared" si="159"/>
        <v>LA England - Kingston upon Thames</v>
      </c>
      <c r="D350" s="69">
        <f t="shared" si="150"/>
        <v>68743</v>
      </c>
      <c r="E350" s="69">
        <f t="shared" si="151"/>
        <v>70353</v>
      </c>
      <c r="F350" s="70">
        <f t="shared" si="152"/>
        <v>179142</v>
      </c>
      <c r="G350" s="70">
        <f t="shared" si="153"/>
        <v>88975</v>
      </c>
      <c r="H350" s="71">
        <f t="shared" si="154"/>
        <v>90167</v>
      </c>
      <c r="I350" s="71">
        <f t="shared" si="155"/>
        <v>68743</v>
      </c>
      <c r="J350" s="71">
        <f t="shared" si="156"/>
        <v>70353</v>
      </c>
      <c r="K350" s="68">
        <f t="shared" si="157"/>
        <v>20232</v>
      </c>
      <c r="L350" s="69">
        <f t="shared" si="158"/>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3">
      <c r="A351" s="49" t="s">
        <v>451</v>
      </c>
      <c r="B351" s="2" t="s">
        <v>95</v>
      </c>
      <c r="C351" s="48" t="str">
        <f t="shared" si="159"/>
        <v>LA England - Kirklees</v>
      </c>
      <c r="D351" s="69">
        <f t="shared" si="150"/>
        <v>168057</v>
      </c>
      <c r="E351" s="69">
        <f t="shared" si="151"/>
        <v>173213</v>
      </c>
      <c r="F351" s="70">
        <f t="shared" si="152"/>
        <v>441290</v>
      </c>
      <c r="G351" s="70">
        <f t="shared" si="153"/>
        <v>219158</v>
      </c>
      <c r="H351" s="71">
        <f t="shared" si="154"/>
        <v>222132</v>
      </c>
      <c r="I351" s="71">
        <f t="shared" si="155"/>
        <v>168057</v>
      </c>
      <c r="J351" s="71">
        <f t="shared" si="156"/>
        <v>173213</v>
      </c>
      <c r="K351" s="68">
        <f t="shared" si="157"/>
        <v>51101</v>
      </c>
      <c r="L351" s="69">
        <f t="shared" si="158"/>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3">
      <c r="A352" s="49" t="s">
        <v>451</v>
      </c>
      <c r="B352" s="2" t="s">
        <v>72</v>
      </c>
      <c r="C352" s="48" t="str">
        <f t="shared" si="159"/>
        <v>LA England - Knowsley</v>
      </c>
      <c r="D352" s="69">
        <f t="shared" si="150"/>
        <v>54795</v>
      </c>
      <c r="E352" s="69">
        <f t="shared" si="151"/>
        <v>63220</v>
      </c>
      <c r="F352" s="70">
        <f t="shared" si="152"/>
        <v>152452</v>
      </c>
      <c r="G352" s="70">
        <f t="shared" si="153"/>
        <v>72488</v>
      </c>
      <c r="H352" s="71">
        <f t="shared" si="154"/>
        <v>79964</v>
      </c>
      <c r="I352" s="71">
        <f t="shared" si="155"/>
        <v>54795</v>
      </c>
      <c r="J352" s="71">
        <f t="shared" si="156"/>
        <v>63220</v>
      </c>
      <c r="K352" s="68">
        <f t="shared" si="157"/>
        <v>17693</v>
      </c>
      <c r="L352" s="69">
        <f t="shared" si="158"/>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3">
      <c r="A353" s="49" t="s">
        <v>451</v>
      </c>
      <c r="B353" s="2" t="s">
        <v>52</v>
      </c>
      <c r="C353" s="48" t="str">
        <f t="shared" si="159"/>
        <v>LA England - Lambeth</v>
      </c>
      <c r="D353" s="69">
        <f t="shared" si="150"/>
        <v>130743</v>
      </c>
      <c r="E353" s="69">
        <f t="shared" si="151"/>
        <v>129431</v>
      </c>
      <c r="F353" s="70">
        <f t="shared" si="152"/>
        <v>321813</v>
      </c>
      <c r="G353" s="70">
        <f t="shared" si="153"/>
        <v>162467</v>
      </c>
      <c r="H353" s="71">
        <f t="shared" si="154"/>
        <v>159346</v>
      </c>
      <c r="I353" s="71">
        <f t="shared" si="155"/>
        <v>130743</v>
      </c>
      <c r="J353" s="71">
        <f t="shared" si="156"/>
        <v>129431</v>
      </c>
      <c r="K353" s="68">
        <f t="shared" si="157"/>
        <v>31724</v>
      </c>
      <c r="L353" s="69">
        <f t="shared" si="158"/>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3">
      <c r="A354" s="49" t="s">
        <v>451</v>
      </c>
      <c r="B354" s="2" t="s">
        <v>175</v>
      </c>
      <c r="C354" s="48" t="str">
        <f t="shared" si="159"/>
        <v>LA England - Lancaster</v>
      </c>
      <c r="D354" s="69">
        <f t="shared" si="150"/>
        <v>59194</v>
      </c>
      <c r="E354" s="69">
        <f t="shared" si="151"/>
        <v>61127</v>
      </c>
      <c r="F354" s="70">
        <f t="shared" si="152"/>
        <v>148119</v>
      </c>
      <c r="G354" s="70">
        <f t="shared" si="153"/>
        <v>73519</v>
      </c>
      <c r="H354" s="71">
        <f t="shared" si="154"/>
        <v>74600</v>
      </c>
      <c r="I354" s="71">
        <f t="shared" si="155"/>
        <v>59194</v>
      </c>
      <c r="J354" s="71">
        <f t="shared" si="156"/>
        <v>61127</v>
      </c>
      <c r="K354" s="68">
        <f t="shared" si="157"/>
        <v>14325</v>
      </c>
      <c r="L354" s="69">
        <f t="shared" si="158"/>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3">
      <c r="A355" s="49" t="s">
        <v>451</v>
      </c>
      <c r="B355" s="2" t="s">
        <v>96</v>
      </c>
      <c r="C355" s="48" t="str">
        <f t="shared" si="159"/>
        <v>LA England - Leeds</v>
      </c>
      <c r="D355" s="69">
        <f t="shared" si="150"/>
        <v>304065</v>
      </c>
      <c r="E355" s="69">
        <f t="shared" si="151"/>
        <v>324140</v>
      </c>
      <c r="F355" s="70">
        <f t="shared" si="152"/>
        <v>798786</v>
      </c>
      <c r="G355" s="70">
        <f t="shared" si="153"/>
        <v>391667</v>
      </c>
      <c r="H355" s="71">
        <f t="shared" si="154"/>
        <v>407119</v>
      </c>
      <c r="I355" s="71">
        <f t="shared" si="155"/>
        <v>304065</v>
      </c>
      <c r="J355" s="71">
        <f t="shared" si="156"/>
        <v>324140</v>
      </c>
      <c r="K355" s="68">
        <f t="shared" si="157"/>
        <v>87602</v>
      </c>
      <c r="L355" s="69">
        <f t="shared" si="158"/>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3">
      <c r="A356" s="49" t="s">
        <v>451</v>
      </c>
      <c r="B356" s="2" t="s">
        <v>319</v>
      </c>
      <c r="C356" s="48" t="str">
        <f t="shared" si="159"/>
        <v>LA England - Leicester</v>
      </c>
      <c r="D356" s="69">
        <f t="shared" si="150"/>
        <v>135163</v>
      </c>
      <c r="E356" s="69">
        <f t="shared" si="151"/>
        <v>134804</v>
      </c>
      <c r="F356" s="70">
        <f t="shared" si="152"/>
        <v>354036</v>
      </c>
      <c r="G356" s="70">
        <f t="shared" si="153"/>
        <v>178126</v>
      </c>
      <c r="H356" s="71">
        <f t="shared" si="154"/>
        <v>175910</v>
      </c>
      <c r="I356" s="71">
        <f t="shared" si="155"/>
        <v>135163</v>
      </c>
      <c r="J356" s="71">
        <f t="shared" si="156"/>
        <v>134804</v>
      </c>
      <c r="K356" s="68">
        <f t="shared" si="157"/>
        <v>42963</v>
      </c>
      <c r="L356" s="69">
        <f t="shared" si="158"/>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3">
      <c r="A357" s="49" t="s">
        <v>451</v>
      </c>
      <c r="B357" s="2" t="s">
        <v>125</v>
      </c>
      <c r="C357" s="48" t="str">
        <f t="shared" si="159"/>
        <v>LA England - Lewes</v>
      </c>
      <c r="D357" s="69">
        <f t="shared" si="150"/>
        <v>39809</v>
      </c>
      <c r="E357" s="69">
        <f t="shared" si="151"/>
        <v>43781</v>
      </c>
      <c r="F357" s="70">
        <f t="shared" si="152"/>
        <v>103525</v>
      </c>
      <c r="G357" s="70">
        <f t="shared" si="153"/>
        <v>50274</v>
      </c>
      <c r="H357" s="71">
        <f t="shared" si="154"/>
        <v>53251</v>
      </c>
      <c r="I357" s="71">
        <f t="shared" si="155"/>
        <v>39809</v>
      </c>
      <c r="J357" s="71">
        <f t="shared" si="156"/>
        <v>43781</v>
      </c>
      <c r="K357" s="68">
        <f t="shared" si="157"/>
        <v>10465</v>
      </c>
      <c r="L357" s="69">
        <f t="shared" si="158"/>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3">
      <c r="A358" s="49" t="s">
        <v>451</v>
      </c>
      <c r="B358" s="2" t="s">
        <v>53</v>
      </c>
      <c r="C358" s="48" t="str">
        <f t="shared" si="159"/>
        <v>LA England - Lewisham</v>
      </c>
      <c r="D358" s="69">
        <f t="shared" si="150"/>
        <v>116372</v>
      </c>
      <c r="E358" s="69">
        <f t="shared" si="151"/>
        <v>120661</v>
      </c>
      <c r="F358" s="70">
        <f t="shared" si="152"/>
        <v>305309</v>
      </c>
      <c r="G358" s="70">
        <f t="shared" si="153"/>
        <v>151473</v>
      </c>
      <c r="H358" s="71">
        <f t="shared" si="154"/>
        <v>153836</v>
      </c>
      <c r="I358" s="71">
        <f t="shared" si="155"/>
        <v>116372</v>
      </c>
      <c r="J358" s="71">
        <f t="shared" si="156"/>
        <v>120661</v>
      </c>
      <c r="K358" s="68">
        <f t="shared" si="157"/>
        <v>35101</v>
      </c>
      <c r="L358" s="69">
        <f t="shared" si="158"/>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3">
      <c r="A359" s="49" t="s">
        <v>451</v>
      </c>
      <c r="B359" s="2" t="s">
        <v>230</v>
      </c>
      <c r="C359" s="48" t="str">
        <f t="shared" si="159"/>
        <v>LA England - Lichfield</v>
      </c>
      <c r="D359" s="69">
        <f t="shared" si="150"/>
        <v>41642</v>
      </c>
      <c r="E359" s="69">
        <f t="shared" si="151"/>
        <v>43712</v>
      </c>
      <c r="F359" s="70">
        <f t="shared" si="152"/>
        <v>105637</v>
      </c>
      <c r="G359" s="70">
        <f t="shared" si="153"/>
        <v>52054</v>
      </c>
      <c r="H359" s="71">
        <f t="shared" si="154"/>
        <v>53583</v>
      </c>
      <c r="I359" s="71">
        <f t="shared" si="155"/>
        <v>41642</v>
      </c>
      <c r="J359" s="71">
        <f t="shared" si="156"/>
        <v>43712</v>
      </c>
      <c r="K359" s="68">
        <f t="shared" si="157"/>
        <v>10412</v>
      </c>
      <c r="L359" s="69">
        <f t="shared" si="158"/>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3">
      <c r="A360" s="49" t="s">
        <v>451</v>
      </c>
      <c r="B360" s="2" t="s">
        <v>191</v>
      </c>
      <c r="C360" s="48" t="str">
        <f t="shared" si="159"/>
        <v>LA England - Lincoln</v>
      </c>
      <c r="D360" s="69">
        <f t="shared" si="150"/>
        <v>40538</v>
      </c>
      <c r="E360" s="69">
        <f t="shared" si="151"/>
        <v>41304</v>
      </c>
      <c r="F360" s="70">
        <f t="shared" si="152"/>
        <v>100049</v>
      </c>
      <c r="G360" s="70">
        <f t="shared" si="153"/>
        <v>50031</v>
      </c>
      <c r="H360" s="71">
        <f t="shared" si="154"/>
        <v>50018</v>
      </c>
      <c r="I360" s="71">
        <f t="shared" si="155"/>
        <v>40538</v>
      </c>
      <c r="J360" s="71">
        <f t="shared" si="156"/>
        <v>41304</v>
      </c>
      <c r="K360" s="68">
        <f t="shared" si="157"/>
        <v>9493</v>
      </c>
      <c r="L360" s="69">
        <f t="shared" si="158"/>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3">
      <c r="A361" s="49" t="s">
        <v>451</v>
      </c>
      <c r="B361" s="2" t="s">
        <v>73</v>
      </c>
      <c r="C361" s="48" t="str">
        <f t="shared" si="159"/>
        <v>LA England - Liverpool</v>
      </c>
      <c r="D361" s="69">
        <f t="shared" si="150"/>
        <v>200678</v>
      </c>
      <c r="E361" s="69">
        <f t="shared" si="151"/>
        <v>203052</v>
      </c>
      <c r="F361" s="70">
        <f t="shared" si="152"/>
        <v>500474</v>
      </c>
      <c r="G361" s="70">
        <f t="shared" si="153"/>
        <v>250396</v>
      </c>
      <c r="H361" s="71">
        <f t="shared" si="154"/>
        <v>250078</v>
      </c>
      <c r="I361" s="71">
        <f t="shared" si="155"/>
        <v>200678</v>
      </c>
      <c r="J361" s="71">
        <f t="shared" si="156"/>
        <v>203052</v>
      </c>
      <c r="K361" s="68">
        <f t="shared" si="157"/>
        <v>49718</v>
      </c>
      <c r="L361" s="69">
        <f t="shared" si="158"/>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3">
      <c r="A362" s="49" t="s">
        <v>451</v>
      </c>
      <c r="B362" s="2" t="s">
        <v>296</v>
      </c>
      <c r="C362" s="48" t="str">
        <f t="shared" si="159"/>
        <v>LA England - Luton</v>
      </c>
      <c r="D362" s="69">
        <f t="shared" si="150"/>
        <v>79023</v>
      </c>
      <c r="E362" s="69">
        <f t="shared" si="151"/>
        <v>76431</v>
      </c>
      <c r="F362" s="70">
        <f t="shared" si="152"/>
        <v>213528</v>
      </c>
      <c r="G362" s="70">
        <f t="shared" si="153"/>
        <v>108914</v>
      </c>
      <c r="H362" s="71">
        <f t="shared" si="154"/>
        <v>104614</v>
      </c>
      <c r="I362" s="71">
        <f t="shared" si="155"/>
        <v>79023</v>
      </c>
      <c r="J362" s="71">
        <f t="shared" si="156"/>
        <v>76431</v>
      </c>
      <c r="K362" s="68">
        <f t="shared" si="157"/>
        <v>29891</v>
      </c>
      <c r="L362" s="69">
        <f t="shared" si="158"/>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3">
      <c r="A363" s="49" t="s">
        <v>451</v>
      </c>
      <c r="B363" s="2" t="s">
        <v>167</v>
      </c>
      <c r="C363" s="48" t="str">
        <f t="shared" si="159"/>
        <v>LA England - Maidstone</v>
      </c>
      <c r="D363" s="69">
        <f t="shared" si="150"/>
        <v>65259</v>
      </c>
      <c r="E363" s="69">
        <f t="shared" si="151"/>
        <v>69221</v>
      </c>
      <c r="F363" s="70">
        <f t="shared" si="152"/>
        <v>173132</v>
      </c>
      <c r="G363" s="70">
        <f t="shared" si="153"/>
        <v>85254</v>
      </c>
      <c r="H363" s="71">
        <f t="shared" si="154"/>
        <v>87878</v>
      </c>
      <c r="I363" s="71">
        <f t="shared" si="155"/>
        <v>65259</v>
      </c>
      <c r="J363" s="71">
        <f t="shared" si="156"/>
        <v>69221</v>
      </c>
      <c r="K363" s="68">
        <f t="shared" si="157"/>
        <v>19995</v>
      </c>
      <c r="L363" s="69">
        <f t="shared" si="158"/>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3">
      <c r="A364" s="49" t="s">
        <v>451</v>
      </c>
      <c r="B364" s="2" t="s">
        <v>135</v>
      </c>
      <c r="C364" s="48" t="str">
        <f t="shared" si="159"/>
        <v>LA England - Maldon</v>
      </c>
      <c r="D364" s="69">
        <f t="shared" si="150"/>
        <v>25886</v>
      </c>
      <c r="E364" s="69">
        <f t="shared" si="151"/>
        <v>27425</v>
      </c>
      <c r="F364" s="70">
        <f t="shared" si="152"/>
        <v>65401</v>
      </c>
      <c r="G364" s="70">
        <f t="shared" si="153"/>
        <v>32095</v>
      </c>
      <c r="H364" s="71">
        <f t="shared" si="154"/>
        <v>33306</v>
      </c>
      <c r="I364" s="71">
        <f t="shared" si="155"/>
        <v>25886</v>
      </c>
      <c r="J364" s="71">
        <f t="shared" si="156"/>
        <v>27425</v>
      </c>
      <c r="K364" s="68">
        <f t="shared" si="157"/>
        <v>6209</v>
      </c>
      <c r="L364" s="69">
        <f t="shared" si="158"/>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3">
      <c r="A365" s="49" t="s">
        <v>451</v>
      </c>
      <c r="B365" s="2" t="s">
        <v>259</v>
      </c>
      <c r="C365" s="48" t="str">
        <f t="shared" si="159"/>
        <v>LA England - Malvern Hills</v>
      </c>
      <c r="D365" s="69">
        <f t="shared" si="150"/>
        <v>31414</v>
      </c>
      <c r="E365" s="69">
        <f t="shared" si="151"/>
        <v>33592</v>
      </c>
      <c r="F365" s="70">
        <f t="shared" si="152"/>
        <v>79445</v>
      </c>
      <c r="G365" s="70">
        <f t="shared" si="153"/>
        <v>38747</v>
      </c>
      <c r="H365" s="71">
        <f t="shared" si="154"/>
        <v>40698</v>
      </c>
      <c r="I365" s="71">
        <f t="shared" si="155"/>
        <v>31414</v>
      </c>
      <c r="J365" s="71">
        <f t="shared" si="156"/>
        <v>33592</v>
      </c>
      <c r="K365" s="68">
        <f t="shared" si="157"/>
        <v>7333</v>
      </c>
      <c r="L365" s="69">
        <f t="shared" si="158"/>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3">
      <c r="A366" s="49" t="s">
        <v>451</v>
      </c>
      <c r="B366" s="2" t="s">
        <v>65</v>
      </c>
      <c r="C366" s="48" t="str">
        <f t="shared" si="159"/>
        <v>LA England - Manchester</v>
      </c>
      <c r="D366" s="69">
        <f t="shared" si="150"/>
        <v>219579</v>
      </c>
      <c r="E366" s="69">
        <f t="shared" si="151"/>
        <v>212290</v>
      </c>
      <c r="F366" s="70">
        <f t="shared" si="152"/>
        <v>555741</v>
      </c>
      <c r="G366" s="70">
        <f t="shared" si="153"/>
        <v>282806</v>
      </c>
      <c r="H366" s="71">
        <f t="shared" si="154"/>
        <v>272935</v>
      </c>
      <c r="I366" s="71">
        <f t="shared" si="155"/>
        <v>219579</v>
      </c>
      <c r="J366" s="71">
        <f t="shared" si="156"/>
        <v>212290</v>
      </c>
      <c r="K366" s="68">
        <f t="shared" si="157"/>
        <v>63227</v>
      </c>
      <c r="L366" s="69">
        <f t="shared" si="158"/>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3">
      <c r="A367" s="49" t="s">
        <v>451</v>
      </c>
      <c r="B367" s="2" t="s">
        <v>219</v>
      </c>
      <c r="C367" s="48" t="str">
        <f t="shared" si="159"/>
        <v>LA England - Mansfield</v>
      </c>
      <c r="D367" s="69">
        <f t="shared" si="150"/>
        <v>42268</v>
      </c>
      <c r="E367" s="69">
        <f t="shared" si="151"/>
        <v>44159</v>
      </c>
      <c r="F367" s="70">
        <f t="shared" si="152"/>
        <v>109351</v>
      </c>
      <c r="G367" s="70">
        <f t="shared" si="153"/>
        <v>53867</v>
      </c>
      <c r="H367" s="71">
        <f t="shared" si="154"/>
        <v>55484</v>
      </c>
      <c r="I367" s="71">
        <f t="shared" si="155"/>
        <v>42268</v>
      </c>
      <c r="J367" s="71">
        <f t="shared" si="156"/>
        <v>44159</v>
      </c>
      <c r="K367" s="68">
        <f t="shared" si="157"/>
        <v>11599</v>
      </c>
      <c r="L367" s="69">
        <f t="shared" si="158"/>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3">
      <c r="A368" s="49" t="s">
        <v>451</v>
      </c>
      <c r="B368" s="2" t="s">
        <v>304</v>
      </c>
      <c r="C368" s="48" t="str">
        <f t="shared" si="159"/>
        <v>LA England - Medway</v>
      </c>
      <c r="D368" s="69">
        <f t="shared" si="150"/>
        <v>104713</v>
      </c>
      <c r="E368" s="69">
        <f t="shared" si="151"/>
        <v>108988</v>
      </c>
      <c r="F368" s="70">
        <f t="shared" si="152"/>
        <v>279142</v>
      </c>
      <c r="G368" s="70">
        <f t="shared" si="153"/>
        <v>138256</v>
      </c>
      <c r="H368" s="71">
        <f t="shared" si="154"/>
        <v>140886</v>
      </c>
      <c r="I368" s="71">
        <f t="shared" si="155"/>
        <v>104713</v>
      </c>
      <c r="J368" s="71">
        <f t="shared" si="156"/>
        <v>108988</v>
      </c>
      <c r="K368" s="68">
        <f t="shared" si="157"/>
        <v>33543</v>
      </c>
      <c r="L368" s="69">
        <f t="shared" si="158"/>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3">
      <c r="A369" s="49" t="s">
        <v>451</v>
      </c>
      <c r="B369" s="2" t="s">
        <v>186</v>
      </c>
      <c r="C369" s="48" t="str">
        <f t="shared" si="159"/>
        <v>LA England - Melton</v>
      </c>
      <c r="D369" s="69">
        <f t="shared" si="150"/>
        <v>19967</v>
      </c>
      <c r="E369" s="69">
        <f t="shared" si="151"/>
        <v>21380</v>
      </c>
      <c r="F369" s="70">
        <f t="shared" si="152"/>
        <v>51394</v>
      </c>
      <c r="G369" s="70">
        <f t="shared" si="153"/>
        <v>25078</v>
      </c>
      <c r="H369" s="71">
        <f t="shared" si="154"/>
        <v>26316</v>
      </c>
      <c r="I369" s="71">
        <f t="shared" si="155"/>
        <v>19967</v>
      </c>
      <c r="J369" s="71">
        <f t="shared" si="156"/>
        <v>21380</v>
      </c>
      <c r="K369" s="68">
        <f t="shared" si="157"/>
        <v>5111</v>
      </c>
      <c r="L369" s="69">
        <f t="shared" si="158"/>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3">
      <c r="A370" s="49" t="s">
        <v>451</v>
      </c>
      <c r="B370" s="2" t="s">
        <v>225</v>
      </c>
      <c r="C370" s="48" t="str">
        <f t="shared" si="159"/>
        <v>LA England - Mendip</v>
      </c>
      <c r="D370" s="69">
        <f t="shared" si="150"/>
        <v>44287</v>
      </c>
      <c r="E370" s="69">
        <f t="shared" si="151"/>
        <v>48210</v>
      </c>
      <c r="F370" s="70">
        <f t="shared" si="152"/>
        <v>116288</v>
      </c>
      <c r="G370" s="70">
        <f t="shared" si="153"/>
        <v>56474</v>
      </c>
      <c r="H370" s="71">
        <f t="shared" si="154"/>
        <v>59814</v>
      </c>
      <c r="I370" s="71">
        <f t="shared" si="155"/>
        <v>44287</v>
      </c>
      <c r="J370" s="71">
        <f t="shared" si="156"/>
        <v>48210</v>
      </c>
      <c r="K370" s="68">
        <f t="shared" si="157"/>
        <v>12187</v>
      </c>
      <c r="L370" s="69">
        <f t="shared" si="158"/>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3">
      <c r="A371" s="49" t="s">
        <v>451</v>
      </c>
      <c r="B371" s="2" t="s">
        <v>54</v>
      </c>
      <c r="C371" s="48" t="str">
        <f t="shared" si="159"/>
        <v>LA England - Merton</v>
      </c>
      <c r="D371" s="69">
        <f t="shared" si="150"/>
        <v>77366</v>
      </c>
      <c r="E371" s="69">
        <f t="shared" si="151"/>
        <v>81347</v>
      </c>
      <c r="F371" s="70">
        <f t="shared" si="152"/>
        <v>206453</v>
      </c>
      <c r="G371" s="70">
        <f t="shared" si="153"/>
        <v>101960</v>
      </c>
      <c r="H371" s="71">
        <f t="shared" si="154"/>
        <v>104493</v>
      </c>
      <c r="I371" s="71">
        <f t="shared" si="155"/>
        <v>77366</v>
      </c>
      <c r="J371" s="71">
        <f t="shared" si="156"/>
        <v>81347</v>
      </c>
      <c r="K371" s="68">
        <f t="shared" si="157"/>
        <v>24594</v>
      </c>
      <c r="L371" s="69">
        <f t="shared" si="158"/>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3">
      <c r="A372" s="49" t="s">
        <v>451</v>
      </c>
      <c r="B372" s="2" t="s">
        <v>119</v>
      </c>
      <c r="C372" s="48" t="str">
        <f t="shared" si="159"/>
        <v>LA England - Mid Devon</v>
      </c>
      <c r="D372" s="69">
        <f t="shared" si="150"/>
        <v>31715</v>
      </c>
      <c r="E372" s="69">
        <f t="shared" si="151"/>
        <v>34363</v>
      </c>
      <c r="F372" s="70">
        <f t="shared" si="152"/>
        <v>83290</v>
      </c>
      <c r="G372" s="70">
        <f t="shared" si="153"/>
        <v>40607</v>
      </c>
      <c r="H372" s="71">
        <f t="shared" si="154"/>
        <v>42683</v>
      </c>
      <c r="I372" s="71">
        <f t="shared" si="155"/>
        <v>31715</v>
      </c>
      <c r="J372" s="71">
        <f t="shared" si="156"/>
        <v>34363</v>
      </c>
      <c r="K372" s="68">
        <f t="shared" si="157"/>
        <v>8892</v>
      </c>
      <c r="L372" s="69">
        <f t="shared" si="158"/>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3">
      <c r="A373" s="49" t="s">
        <v>451</v>
      </c>
      <c r="B373" s="2" t="s">
        <v>238</v>
      </c>
      <c r="C373" s="48" t="str">
        <f t="shared" si="159"/>
        <v>LA England - Mid Suffolk</v>
      </c>
      <c r="D373" s="69">
        <f t="shared" si="150"/>
        <v>41785</v>
      </c>
      <c r="E373" s="69">
        <f t="shared" si="151"/>
        <v>43418</v>
      </c>
      <c r="F373" s="70">
        <f t="shared" si="152"/>
        <v>104857</v>
      </c>
      <c r="G373" s="70">
        <f t="shared" si="153"/>
        <v>51782</v>
      </c>
      <c r="H373" s="71">
        <f t="shared" si="154"/>
        <v>53075</v>
      </c>
      <c r="I373" s="71">
        <f t="shared" si="155"/>
        <v>41785</v>
      </c>
      <c r="J373" s="71">
        <f t="shared" si="156"/>
        <v>43418</v>
      </c>
      <c r="K373" s="68">
        <f t="shared" si="157"/>
        <v>9997</v>
      </c>
      <c r="L373" s="69">
        <f t="shared" si="158"/>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3">
      <c r="A374" s="49" t="s">
        <v>451</v>
      </c>
      <c r="B374" s="2" t="s">
        <v>257</v>
      </c>
      <c r="C374" s="48" t="str">
        <f t="shared" si="159"/>
        <v>LA England - Mid Sussex</v>
      </c>
      <c r="D374" s="69">
        <f t="shared" si="150"/>
        <v>57033</v>
      </c>
      <c r="E374" s="69">
        <f t="shared" si="151"/>
        <v>61635</v>
      </c>
      <c r="F374" s="70">
        <f t="shared" si="152"/>
        <v>152142</v>
      </c>
      <c r="G374" s="70">
        <f t="shared" si="153"/>
        <v>74153</v>
      </c>
      <c r="H374" s="71">
        <f t="shared" si="154"/>
        <v>77989</v>
      </c>
      <c r="I374" s="71">
        <f t="shared" si="155"/>
        <v>57033</v>
      </c>
      <c r="J374" s="71">
        <f t="shared" si="156"/>
        <v>61635</v>
      </c>
      <c r="K374" s="68">
        <f t="shared" si="157"/>
        <v>17120</v>
      </c>
      <c r="L374" s="69">
        <f t="shared" si="158"/>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3">
      <c r="A375" s="49" t="s">
        <v>451</v>
      </c>
      <c r="B375" s="2" t="s">
        <v>312</v>
      </c>
      <c r="C375" s="48" t="str">
        <f t="shared" si="159"/>
        <v>LA England - Middlesbrough</v>
      </c>
      <c r="D375" s="69">
        <f t="shared" si="150"/>
        <v>52988</v>
      </c>
      <c r="E375" s="69">
        <f t="shared" si="151"/>
        <v>55168</v>
      </c>
      <c r="F375" s="70">
        <f t="shared" si="152"/>
        <v>141285</v>
      </c>
      <c r="G375" s="70">
        <f t="shared" si="153"/>
        <v>69928</v>
      </c>
      <c r="H375" s="71">
        <f t="shared" si="154"/>
        <v>71357</v>
      </c>
      <c r="I375" s="71">
        <f t="shared" si="155"/>
        <v>52988</v>
      </c>
      <c r="J375" s="71">
        <f t="shared" si="156"/>
        <v>55168</v>
      </c>
      <c r="K375" s="68">
        <f t="shared" si="157"/>
        <v>16940</v>
      </c>
      <c r="L375" s="69">
        <f t="shared" si="158"/>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3">
      <c r="A376" s="49" t="s">
        <v>451</v>
      </c>
      <c r="B376" s="2" t="s">
        <v>297</v>
      </c>
      <c r="C376" s="48" t="str">
        <f t="shared" si="159"/>
        <v>LA England - Milton Keynes</v>
      </c>
      <c r="D376" s="69">
        <f t="shared" si="150"/>
        <v>98205</v>
      </c>
      <c r="E376" s="69">
        <f t="shared" si="151"/>
        <v>102690</v>
      </c>
      <c r="F376" s="70">
        <f t="shared" si="152"/>
        <v>270203</v>
      </c>
      <c r="G376" s="70">
        <f t="shared" si="153"/>
        <v>133555</v>
      </c>
      <c r="H376" s="71">
        <f t="shared" si="154"/>
        <v>136648</v>
      </c>
      <c r="I376" s="71">
        <f t="shared" si="155"/>
        <v>98205</v>
      </c>
      <c r="J376" s="71">
        <f t="shared" si="156"/>
        <v>102690</v>
      </c>
      <c r="K376" s="68">
        <f t="shared" si="157"/>
        <v>35350</v>
      </c>
      <c r="L376" s="69">
        <f t="shared" si="158"/>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3">
      <c r="A377" s="49" t="s">
        <v>451</v>
      </c>
      <c r="B377" s="2" t="s">
        <v>242</v>
      </c>
      <c r="C377" s="48" t="str">
        <f t="shared" si="159"/>
        <v>LA England - Mole Valley</v>
      </c>
      <c r="D377" s="69">
        <f t="shared" si="150"/>
        <v>33904</v>
      </c>
      <c r="E377" s="69">
        <f t="shared" si="151"/>
        <v>36155</v>
      </c>
      <c r="F377" s="70">
        <f t="shared" si="152"/>
        <v>87547</v>
      </c>
      <c r="G377" s="70">
        <f t="shared" si="153"/>
        <v>42796</v>
      </c>
      <c r="H377" s="71">
        <f t="shared" si="154"/>
        <v>44751</v>
      </c>
      <c r="I377" s="71">
        <f t="shared" si="155"/>
        <v>33904</v>
      </c>
      <c r="J377" s="71">
        <f t="shared" si="156"/>
        <v>36155</v>
      </c>
      <c r="K377" s="68">
        <f t="shared" si="157"/>
        <v>8892</v>
      </c>
      <c r="L377" s="69">
        <f t="shared" si="158"/>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3">
      <c r="A378" s="49" t="s">
        <v>451</v>
      </c>
      <c r="B378" s="2" t="s">
        <v>151</v>
      </c>
      <c r="C378" s="48" t="str">
        <f t="shared" si="159"/>
        <v>LA England - New Forest</v>
      </c>
      <c r="D378" s="69">
        <f t="shared" si="150"/>
        <v>70316</v>
      </c>
      <c r="E378" s="69">
        <f t="shared" si="151"/>
        <v>77619</v>
      </c>
      <c r="F378" s="70">
        <f t="shared" si="152"/>
        <v>179649</v>
      </c>
      <c r="G378" s="70">
        <f t="shared" si="153"/>
        <v>86512</v>
      </c>
      <c r="H378" s="71">
        <f t="shared" si="154"/>
        <v>93137</v>
      </c>
      <c r="I378" s="71">
        <f t="shared" si="155"/>
        <v>70316</v>
      </c>
      <c r="J378" s="71">
        <f t="shared" si="156"/>
        <v>77619</v>
      </c>
      <c r="K378" s="68">
        <f t="shared" si="157"/>
        <v>16196</v>
      </c>
      <c r="L378" s="69">
        <f t="shared" si="158"/>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3">
      <c r="A379" s="49" t="s">
        <v>451</v>
      </c>
      <c r="B379" s="2" t="s">
        <v>220</v>
      </c>
      <c r="C379" s="48" t="str">
        <f t="shared" si="159"/>
        <v>LA England - Newark and Sherwood</v>
      </c>
      <c r="D379" s="69">
        <f t="shared" si="150"/>
        <v>48037</v>
      </c>
      <c r="E379" s="69">
        <f t="shared" si="151"/>
        <v>50479</v>
      </c>
      <c r="F379" s="70">
        <f t="shared" si="152"/>
        <v>123127</v>
      </c>
      <c r="G379" s="70">
        <f t="shared" si="153"/>
        <v>60570</v>
      </c>
      <c r="H379" s="71">
        <f t="shared" si="154"/>
        <v>62557</v>
      </c>
      <c r="I379" s="71">
        <f t="shared" si="155"/>
        <v>48037</v>
      </c>
      <c r="J379" s="71">
        <f t="shared" si="156"/>
        <v>50479</v>
      </c>
      <c r="K379" s="68">
        <f t="shared" si="157"/>
        <v>12533</v>
      </c>
      <c r="L379" s="69">
        <f t="shared" si="158"/>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3">
      <c r="A380" s="49" t="s">
        <v>451</v>
      </c>
      <c r="B380" s="2" t="s">
        <v>82</v>
      </c>
      <c r="C380" s="48" t="str">
        <f t="shared" si="159"/>
        <v>LA England - Newcastle upon Tyne</v>
      </c>
      <c r="D380" s="69">
        <f t="shared" si="150"/>
        <v>125184</v>
      </c>
      <c r="E380" s="69">
        <f t="shared" si="151"/>
        <v>122718</v>
      </c>
      <c r="F380" s="70">
        <f t="shared" si="152"/>
        <v>306824</v>
      </c>
      <c r="G380" s="70">
        <f t="shared" si="153"/>
        <v>155520</v>
      </c>
      <c r="H380" s="71">
        <f t="shared" si="154"/>
        <v>151304</v>
      </c>
      <c r="I380" s="71">
        <f t="shared" si="155"/>
        <v>125184</v>
      </c>
      <c r="J380" s="71">
        <f t="shared" si="156"/>
        <v>122718</v>
      </c>
      <c r="K380" s="68">
        <f t="shared" si="157"/>
        <v>30336</v>
      </c>
      <c r="L380" s="69">
        <f t="shared" si="158"/>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3">
      <c r="A381" s="49" t="s">
        <v>451</v>
      </c>
      <c r="B381" s="2" t="s">
        <v>231</v>
      </c>
      <c r="C381" s="48" t="str">
        <f t="shared" si="159"/>
        <v>LA England - Newcastle-under-Lyme</v>
      </c>
      <c r="D381" s="69">
        <f t="shared" si="150"/>
        <v>52295</v>
      </c>
      <c r="E381" s="69">
        <f t="shared" si="151"/>
        <v>53791</v>
      </c>
      <c r="F381" s="70">
        <f t="shared" si="152"/>
        <v>129610</v>
      </c>
      <c r="G381" s="70">
        <f t="shared" si="153"/>
        <v>64428</v>
      </c>
      <c r="H381" s="71">
        <f t="shared" si="154"/>
        <v>65182</v>
      </c>
      <c r="I381" s="71">
        <f t="shared" si="155"/>
        <v>52295</v>
      </c>
      <c r="J381" s="71">
        <f t="shared" si="156"/>
        <v>53791</v>
      </c>
      <c r="K381" s="68">
        <f t="shared" si="157"/>
        <v>12133</v>
      </c>
      <c r="L381" s="69">
        <f t="shared" si="158"/>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3">
      <c r="A382" s="49" t="s">
        <v>451</v>
      </c>
      <c r="B382" s="2" t="s">
        <v>55</v>
      </c>
      <c r="C382" s="48" t="str">
        <f t="shared" si="159"/>
        <v>LA England - Newham</v>
      </c>
      <c r="D382" s="69">
        <f t="shared" si="150"/>
        <v>144959</v>
      </c>
      <c r="E382" s="69">
        <f t="shared" si="151"/>
        <v>123793</v>
      </c>
      <c r="F382" s="70">
        <f t="shared" si="152"/>
        <v>355266</v>
      </c>
      <c r="G382" s="70">
        <f t="shared" si="153"/>
        <v>189139</v>
      </c>
      <c r="H382" s="71">
        <f t="shared" si="154"/>
        <v>166127</v>
      </c>
      <c r="I382" s="71">
        <f t="shared" si="155"/>
        <v>144959</v>
      </c>
      <c r="J382" s="71">
        <f t="shared" si="156"/>
        <v>123793</v>
      </c>
      <c r="K382" s="68">
        <f t="shared" si="157"/>
        <v>44180</v>
      </c>
      <c r="L382" s="69">
        <f t="shared" si="158"/>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3">
      <c r="A383" s="49" t="s">
        <v>451</v>
      </c>
      <c r="B383" s="2" t="s">
        <v>120</v>
      </c>
      <c r="C383" s="48" t="str">
        <f t="shared" si="159"/>
        <v>LA England - North Devon</v>
      </c>
      <c r="D383" s="69">
        <f t="shared" si="150"/>
        <v>38458</v>
      </c>
      <c r="E383" s="69">
        <f t="shared" si="151"/>
        <v>40760</v>
      </c>
      <c r="F383" s="70">
        <f t="shared" si="152"/>
        <v>98170</v>
      </c>
      <c r="G383" s="70">
        <f t="shared" si="153"/>
        <v>48184</v>
      </c>
      <c r="H383" s="71">
        <f t="shared" si="154"/>
        <v>49986</v>
      </c>
      <c r="I383" s="71">
        <f t="shared" si="155"/>
        <v>38458</v>
      </c>
      <c r="J383" s="71">
        <f t="shared" si="156"/>
        <v>40760</v>
      </c>
      <c r="K383" s="68">
        <f t="shared" si="157"/>
        <v>9726</v>
      </c>
      <c r="L383" s="69">
        <f t="shared" si="158"/>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3">
      <c r="A384" s="49" t="s">
        <v>451</v>
      </c>
      <c r="B384" s="2" t="s">
        <v>115</v>
      </c>
      <c r="C384" s="48" t="str">
        <f t="shared" si="159"/>
        <v>LA England - North East Derbyshire</v>
      </c>
      <c r="D384" s="69">
        <f t="shared" si="150"/>
        <v>40401</v>
      </c>
      <c r="E384" s="69">
        <f t="shared" si="151"/>
        <v>43089</v>
      </c>
      <c r="F384" s="70">
        <f t="shared" si="152"/>
        <v>102216</v>
      </c>
      <c r="G384" s="70">
        <f t="shared" si="153"/>
        <v>49914</v>
      </c>
      <c r="H384" s="71">
        <f t="shared" si="154"/>
        <v>52302</v>
      </c>
      <c r="I384" s="71">
        <f t="shared" si="155"/>
        <v>40401</v>
      </c>
      <c r="J384" s="71">
        <f t="shared" si="156"/>
        <v>43089</v>
      </c>
      <c r="K384" s="68">
        <f t="shared" si="157"/>
        <v>9513</v>
      </c>
      <c r="L384" s="69">
        <f t="shared" si="158"/>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3">
      <c r="A385" s="49" t="s">
        <v>451</v>
      </c>
      <c r="B385" s="2" t="s">
        <v>292</v>
      </c>
      <c r="C385" s="48" t="str">
        <f t="shared" si="159"/>
        <v>LA England - North East Lincolnshire</v>
      </c>
      <c r="D385" s="69">
        <f t="shared" si="150"/>
        <v>60580</v>
      </c>
      <c r="E385" s="69">
        <f t="shared" si="151"/>
        <v>64324</v>
      </c>
      <c r="F385" s="70">
        <f t="shared" si="152"/>
        <v>159364</v>
      </c>
      <c r="G385" s="70">
        <f t="shared" si="153"/>
        <v>78063</v>
      </c>
      <c r="H385" s="71">
        <f t="shared" si="154"/>
        <v>81301</v>
      </c>
      <c r="I385" s="71">
        <f t="shared" si="155"/>
        <v>60580</v>
      </c>
      <c r="J385" s="71">
        <f t="shared" si="156"/>
        <v>64324</v>
      </c>
      <c r="K385" s="68">
        <f t="shared" si="157"/>
        <v>17483</v>
      </c>
      <c r="L385" s="69">
        <f t="shared" si="158"/>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3">
      <c r="A386" s="49" t="s">
        <v>451</v>
      </c>
      <c r="B386" s="2" t="s">
        <v>158</v>
      </c>
      <c r="C386" s="48" t="str">
        <f t="shared" si="159"/>
        <v>LA England - North Hertfordshire</v>
      </c>
      <c r="D386" s="69">
        <f t="shared" si="150"/>
        <v>50502</v>
      </c>
      <c r="E386" s="69">
        <f t="shared" si="151"/>
        <v>53826</v>
      </c>
      <c r="F386" s="70">
        <f t="shared" si="152"/>
        <v>133463</v>
      </c>
      <c r="G386" s="70">
        <f t="shared" si="153"/>
        <v>65392</v>
      </c>
      <c r="H386" s="71">
        <f t="shared" si="154"/>
        <v>68071</v>
      </c>
      <c r="I386" s="71">
        <f t="shared" si="155"/>
        <v>50502</v>
      </c>
      <c r="J386" s="71">
        <f t="shared" si="156"/>
        <v>53826</v>
      </c>
      <c r="K386" s="68">
        <f t="shared" si="157"/>
        <v>14890</v>
      </c>
      <c r="L386" s="69">
        <f t="shared" si="158"/>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3">
      <c r="A387" s="49" t="s">
        <v>451</v>
      </c>
      <c r="B387" s="2" t="s">
        <v>192</v>
      </c>
      <c r="C387" s="48" t="str">
        <f t="shared" si="159"/>
        <v>LA England - North Kesteven</v>
      </c>
      <c r="D387" s="69">
        <f t="shared" si="150"/>
        <v>46093</v>
      </c>
      <c r="E387" s="69">
        <f t="shared" si="151"/>
        <v>49040</v>
      </c>
      <c r="F387" s="70">
        <f t="shared" si="152"/>
        <v>118149</v>
      </c>
      <c r="G387" s="70">
        <f t="shared" si="153"/>
        <v>57612</v>
      </c>
      <c r="H387" s="71">
        <f t="shared" si="154"/>
        <v>60537</v>
      </c>
      <c r="I387" s="71">
        <f t="shared" si="155"/>
        <v>46093</v>
      </c>
      <c r="J387" s="71">
        <f t="shared" si="156"/>
        <v>49040</v>
      </c>
      <c r="K387" s="68">
        <f t="shared" si="157"/>
        <v>11519</v>
      </c>
      <c r="L387" s="69">
        <f t="shared" si="158"/>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3">
      <c r="A388" s="49" t="s">
        <v>451</v>
      </c>
      <c r="B388" s="2" t="s">
        <v>293</v>
      </c>
      <c r="C388" s="48" t="str">
        <f t="shared" si="159"/>
        <v>LA England - North Lincolnshire</v>
      </c>
      <c r="D388" s="69">
        <f t="shared" si="150"/>
        <v>67256</v>
      </c>
      <c r="E388" s="69">
        <f t="shared" si="151"/>
        <v>69815</v>
      </c>
      <c r="F388" s="70">
        <f t="shared" si="152"/>
        <v>172748</v>
      </c>
      <c r="G388" s="70">
        <f t="shared" si="153"/>
        <v>85356</v>
      </c>
      <c r="H388" s="71">
        <f t="shared" si="154"/>
        <v>87392</v>
      </c>
      <c r="I388" s="71">
        <f t="shared" si="155"/>
        <v>67256</v>
      </c>
      <c r="J388" s="71">
        <f t="shared" si="156"/>
        <v>69815</v>
      </c>
      <c r="K388" s="68">
        <f t="shared" si="157"/>
        <v>18100</v>
      </c>
      <c r="L388" s="69">
        <f t="shared" si="158"/>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3">
      <c r="A389" s="49" t="s">
        <v>451</v>
      </c>
      <c r="B389" s="2" t="s">
        <v>199</v>
      </c>
      <c r="C389" s="48" t="str">
        <f t="shared" si="159"/>
        <v>LA England - North Norfolk</v>
      </c>
      <c r="D389" s="69">
        <f t="shared" si="150"/>
        <v>42817</v>
      </c>
      <c r="E389" s="69">
        <f t="shared" si="151"/>
        <v>46183</v>
      </c>
      <c r="F389" s="70">
        <f t="shared" si="152"/>
        <v>105167</v>
      </c>
      <c r="G389" s="70">
        <f t="shared" si="153"/>
        <v>51226</v>
      </c>
      <c r="H389" s="71">
        <f t="shared" si="154"/>
        <v>53941</v>
      </c>
      <c r="I389" s="71">
        <f t="shared" si="155"/>
        <v>42817</v>
      </c>
      <c r="J389" s="71">
        <f t="shared" si="156"/>
        <v>46183</v>
      </c>
      <c r="K389" s="68">
        <f t="shared" si="157"/>
        <v>8409</v>
      </c>
      <c r="L389" s="69">
        <f t="shared" si="158"/>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3">
      <c r="A390" s="49" t="s">
        <v>451</v>
      </c>
      <c r="B390" s="2" t="s">
        <v>302</v>
      </c>
      <c r="C390" s="48" t="str">
        <f t="shared" si="159"/>
        <v>LA England - North Somerset</v>
      </c>
      <c r="D390" s="69">
        <f t="shared" si="150"/>
        <v>82356</v>
      </c>
      <c r="E390" s="69">
        <f t="shared" si="151"/>
        <v>89398</v>
      </c>
      <c r="F390" s="70">
        <f t="shared" si="152"/>
        <v>215574</v>
      </c>
      <c r="G390" s="70">
        <f t="shared" si="153"/>
        <v>104953</v>
      </c>
      <c r="H390" s="71">
        <f t="shared" si="154"/>
        <v>110621</v>
      </c>
      <c r="I390" s="71">
        <f t="shared" si="155"/>
        <v>82356</v>
      </c>
      <c r="J390" s="71">
        <f t="shared" si="156"/>
        <v>89398</v>
      </c>
      <c r="K390" s="68">
        <f t="shared" si="157"/>
        <v>22597</v>
      </c>
      <c r="L390" s="69">
        <f t="shared" si="158"/>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3">
      <c r="A391" s="49" t="s">
        <v>451</v>
      </c>
      <c r="B391" s="2" t="s">
        <v>83</v>
      </c>
      <c r="C391" s="48" t="str">
        <f t="shared" si="159"/>
        <v>LA England - North Tyneside</v>
      </c>
      <c r="D391" s="69">
        <f t="shared" si="150"/>
        <v>79343</v>
      </c>
      <c r="E391" s="69">
        <f t="shared" si="151"/>
        <v>87511</v>
      </c>
      <c r="F391" s="70">
        <f t="shared" si="152"/>
        <v>208871</v>
      </c>
      <c r="G391" s="70">
        <f t="shared" si="153"/>
        <v>101089</v>
      </c>
      <c r="H391" s="71">
        <f t="shared" si="154"/>
        <v>107782</v>
      </c>
      <c r="I391" s="71">
        <f t="shared" si="155"/>
        <v>79343</v>
      </c>
      <c r="J391" s="71">
        <f t="shared" si="156"/>
        <v>87511</v>
      </c>
      <c r="K391" s="68">
        <f t="shared" si="157"/>
        <v>21746</v>
      </c>
      <c r="L391" s="69">
        <f t="shared" si="158"/>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3">
      <c r="A392" s="49" t="s">
        <v>451</v>
      </c>
      <c r="B392" s="2" t="s">
        <v>248</v>
      </c>
      <c r="C392" s="48" t="str">
        <f t="shared" si="159"/>
        <v>LA England - North Warwickshire</v>
      </c>
      <c r="D392" s="69">
        <f t="shared" si="150"/>
        <v>25770</v>
      </c>
      <c r="E392" s="69">
        <f t="shared" si="151"/>
        <v>26873</v>
      </c>
      <c r="F392" s="70">
        <f t="shared" si="152"/>
        <v>65452</v>
      </c>
      <c r="G392" s="70">
        <f t="shared" si="153"/>
        <v>32304</v>
      </c>
      <c r="H392" s="71">
        <f t="shared" si="154"/>
        <v>33148</v>
      </c>
      <c r="I392" s="71">
        <f t="shared" si="155"/>
        <v>25770</v>
      </c>
      <c r="J392" s="71">
        <f t="shared" si="156"/>
        <v>26873</v>
      </c>
      <c r="K392" s="68">
        <f t="shared" si="157"/>
        <v>6534</v>
      </c>
      <c r="L392" s="69">
        <f t="shared" si="158"/>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3">
      <c r="A393" s="49" t="s">
        <v>451</v>
      </c>
      <c r="B393" s="2" t="s">
        <v>187</v>
      </c>
      <c r="C393" s="48" t="str">
        <f t="shared" si="159"/>
        <v>LA England - North West Leicestershire</v>
      </c>
      <c r="D393" s="69">
        <f t="shared" si="150"/>
        <v>40681</v>
      </c>
      <c r="E393" s="69">
        <f t="shared" si="151"/>
        <v>42704</v>
      </c>
      <c r="F393" s="70">
        <f t="shared" si="152"/>
        <v>104809</v>
      </c>
      <c r="G393" s="70">
        <f t="shared" si="153"/>
        <v>51724</v>
      </c>
      <c r="H393" s="71">
        <f t="shared" si="154"/>
        <v>53085</v>
      </c>
      <c r="I393" s="71">
        <f t="shared" si="155"/>
        <v>40681</v>
      </c>
      <c r="J393" s="71">
        <f t="shared" si="156"/>
        <v>42704</v>
      </c>
      <c r="K393" s="68">
        <f t="shared" si="157"/>
        <v>11043</v>
      </c>
      <c r="L393" s="69">
        <f t="shared" si="158"/>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3">
      <c r="A394" s="49" t="s">
        <v>451</v>
      </c>
      <c r="B394" s="2" t="s">
        <v>206</v>
      </c>
      <c r="C394" s="48" t="str">
        <f t="shared" si="159"/>
        <v>LA England - Northampton</v>
      </c>
      <c r="D394" s="69">
        <f t="shared" si="150"/>
        <v>84388</v>
      </c>
      <c r="E394" s="69">
        <f t="shared" si="151"/>
        <v>85688</v>
      </c>
      <c r="F394" s="70">
        <f t="shared" si="152"/>
        <v>224290</v>
      </c>
      <c r="G394" s="70">
        <f t="shared" si="153"/>
        <v>111978</v>
      </c>
      <c r="H394" s="71">
        <f t="shared" si="154"/>
        <v>112312</v>
      </c>
      <c r="I394" s="71">
        <f t="shared" si="155"/>
        <v>84388</v>
      </c>
      <c r="J394" s="71">
        <f t="shared" si="156"/>
        <v>85688</v>
      </c>
      <c r="K394" s="68">
        <f t="shared" si="157"/>
        <v>27590</v>
      </c>
      <c r="L394" s="69">
        <f t="shared" si="158"/>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3">
      <c r="A395" s="49" t="s">
        <v>451</v>
      </c>
      <c r="B395" s="2" t="s">
        <v>290</v>
      </c>
      <c r="C395" s="48" t="str">
        <f t="shared" si="159"/>
        <v>LA England - Northumberland</v>
      </c>
      <c r="D395" s="69">
        <f t="shared" si="150"/>
        <v>127613</v>
      </c>
      <c r="E395" s="69">
        <f t="shared" si="151"/>
        <v>137406</v>
      </c>
      <c r="F395" s="70">
        <f t="shared" si="152"/>
        <v>323820</v>
      </c>
      <c r="G395" s="70">
        <f t="shared" si="153"/>
        <v>158024</v>
      </c>
      <c r="H395" s="71">
        <f t="shared" si="154"/>
        <v>165796</v>
      </c>
      <c r="I395" s="71">
        <f t="shared" si="155"/>
        <v>127613</v>
      </c>
      <c r="J395" s="71">
        <f t="shared" si="156"/>
        <v>137406</v>
      </c>
      <c r="K395" s="68">
        <f t="shared" si="157"/>
        <v>30411</v>
      </c>
      <c r="L395" s="69">
        <f t="shared" si="158"/>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3">
      <c r="A396" s="49" t="s">
        <v>451</v>
      </c>
      <c r="B396" s="2" t="s">
        <v>200</v>
      </c>
      <c r="C396" s="48" t="str">
        <f t="shared" si="159"/>
        <v>LA England - Norwich</v>
      </c>
      <c r="D396" s="69">
        <f t="shared" si="150"/>
        <v>57644</v>
      </c>
      <c r="E396" s="69">
        <f t="shared" si="151"/>
        <v>58400</v>
      </c>
      <c r="F396" s="70">
        <f t="shared" si="152"/>
        <v>142177</v>
      </c>
      <c r="G396" s="70">
        <f t="shared" si="153"/>
        <v>71083</v>
      </c>
      <c r="H396" s="71">
        <f t="shared" si="154"/>
        <v>71094</v>
      </c>
      <c r="I396" s="71">
        <f t="shared" si="155"/>
        <v>57644</v>
      </c>
      <c r="J396" s="71">
        <f t="shared" si="156"/>
        <v>58400</v>
      </c>
      <c r="K396" s="68">
        <f t="shared" si="157"/>
        <v>13439</v>
      </c>
      <c r="L396" s="69">
        <f t="shared" si="158"/>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3">
      <c r="A397" s="49" t="s">
        <v>451</v>
      </c>
      <c r="B397" s="2" t="s">
        <v>320</v>
      </c>
      <c r="C397" s="48" t="str">
        <f t="shared" si="159"/>
        <v>LA England - Nottingham</v>
      </c>
      <c r="D397" s="69">
        <f t="shared" si="150"/>
        <v>136080</v>
      </c>
      <c r="E397" s="69">
        <f t="shared" si="151"/>
        <v>131733</v>
      </c>
      <c r="F397" s="70">
        <f t="shared" si="152"/>
        <v>337098</v>
      </c>
      <c r="G397" s="70">
        <f t="shared" si="153"/>
        <v>171826</v>
      </c>
      <c r="H397" s="71">
        <f t="shared" si="154"/>
        <v>165272</v>
      </c>
      <c r="I397" s="71">
        <f t="shared" si="155"/>
        <v>136080</v>
      </c>
      <c r="J397" s="71">
        <f t="shared" si="156"/>
        <v>131733</v>
      </c>
      <c r="K397" s="68">
        <f t="shared" si="157"/>
        <v>35746</v>
      </c>
      <c r="L397" s="69">
        <f t="shared" si="158"/>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3">
      <c r="A398" s="49" t="s">
        <v>451</v>
      </c>
      <c r="B398" s="2" t="s">
        <v>249</v>
      </c>
      <c r="C398" s="48" t="str">
        <f t="shared" si="159"/>
        <v>LA England - Nuneaton and Bedworth</v>
      </c>
      <c r="D398" s="69">
        <f t="shared" si="150"/>
        <v>49410</v>
      </c>
      <c r="E398" s="69">
        <f t="shared" si="151"/>
        <v>52432</v>
      </c>
      <c r="F398" s="70">
        <f t="shared" si="152"/>
        <v>130373</v>
      </c>
      <c r="G398" s="70">
        <f t="shared" si="153"/>
        <v>63988</v>
      </c>
      <c r="H398" s="71">
        <f t="shared" si="154"/>
        <v>66385</v>
      </c>
      <c r="I398" s="71">
        <f t="shared" si="155"/>
        <v>49410</v>
      </c>
      <c r="J398" s="71">
        <f t="shared" si="156"/>
        <v>52432</v>
      </c>
      <c r="K398" s="68">
        <f t="shared" ref="K398:K400" si="160">SUM(M398:AD398)</f>
        <v>14578</v>
      </c>
      <c r="L398" s="69">
        <f t="shared" si="158"/>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3">
      <c r="A399" s="49" t="s">
        <v>451</v>
      </c>
      <c r="B399" s="2" t="s">
        <v>188</v>
      </c>
      <c r="C399" s="48" t="str">
        <f t="shared" si="159"/>
        <v>LA England - Oadby and Wigston</v>
      </c>
      <c r="D399" s="69">
        <f t="shared" si="150"/>
        <v>21742</v>
      </c>
      <c r="E399" s="69">
        <f t="shared" si="151"/>
        <v>23750</v>
      </c>
      <c r="F399" s="70">
        <f t="shared" si="152"/>
        <v>57313</v>
      </c>
      <c r="G399" s="70">
        <f t="shared" si="153"/>
        <v>27823</v>
      </c>
      <c r="H399" s="71">
        <f t="shared" si="154"/>
        <v>29490</v>
      </c>
      <c r="I399" s="71">
        <f t="shared" si="155"/>
        <v>21742</v>
      </c>
      <c r="J399" s="71">
        <f t="shared" si="156"/>
        <v>23750</v>
      </c>
      <c r="K399" s="68">
        <f t="shared" si="160"/>
        <v>6081</v>
      </c>
      <c r="L399" s="69">
        <f t="shared" si="158"/>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3">
      <c r="A400" s="49" t="s">
        <v>451</v>
      </c>
      <c r="B400" s="2" t="s">
        <v>66</v>
      </c>
      <c r="C400" s="48" t="str">
        <f t="shared" si="159"/>
        <v>LA England - Oldham</v>
      </c>
      <c r="D400" s="69">
        <f t="shared" si="150"/>
        <v>87171</v>
      </c>
      <c r="E400" s="69">
        <f t="shared" si="151"/>
        <v>91007</v>
      </c>
      <c r="F400" s="70">
        <f t="shared" si="152"/>
        <v>237628</v>
      </c>
      <c r="G400" s="70">
        <f t="shared" si="153"/>
        <v>117387</v>
      </c>
      <c r="H400" s="71">
        <f t="shared" si="154"/>
        <v>120241</v>
      </c>
      <c r="I400" s="71">
        <f t="shared" si="155"/>
        <v>87171</v>
      </c>
      <c r="J400" s="71">
        <f t="shared" si="156"/>
        <v>91007</v>
      </c>
      <c r="K400" s="68">
        <f t="shared" si="160"/>
        <v>30216</v>
      </c>
      <c r="L400" s="69">
        <f t="shared" si="158"/>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3">
      <c r="A401" s="49" t="s">
        <v>451</v>
      </c>
      <c r="B401" s="2" t="s">
        <v>223</v>
      </c>
      <c r="C401" s="48" t="str">
        <f t="shared" si="159"/>
        <v>LA England - Oxford</v>
      </c>
      <c r="D401" s="69">
        <f t="shared" ref="D401:D464" si="161">I401</f>
        <v>62426</v>
      </c>
      <c r="E401" s="69">
        <f t="shared" ref="E401:E464" si="162">J401</f>
        <v>58967</v>
      </c>
      <c r="F401" s="70">
        <f t="shared" ref="F401:F464" si="163">G401+H401</f>
        <v>151584</v>
      </c>
      <c r="G401" s="70">
        <f t="shared" ref="G401:G464" si="164">SUM(M401:CY401)</f>
        <v>77988</v>
      </c>
      <c r="H401" s="71">
        <f t="shared" ref="H401:H464" si="165">SUM(CZ401:GL401)</f>
        <v>73596</v>
      </c>
      <c r="I401" s="71">
        <f t="shared" ref="I401:I464" si="166">SUM(AE401:CY401)</f>
        <v>62426</v>
      </c>
      <c r="J401" s="71">
        <f t="shared" ref="J401:J464" si="167">SUM(DR401:GL401)</f>
        <v>58967</v>
      </c>
      <c r="K401" s="68">
        <f t="shared" ref="K401:K464" si="168">SUM(M401:AD401)</f>
        <v>15562</v>
      </c>
      <c r="L401" s="69">
        <f t="shared" ref="L401:L464" si="169">SUM(CZ401:DQ401)</f>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3">
      <c r="A402" s="49" t="s">
        <v>451</v>
      </c>
      <c r="B402" s="2" t="s">
        <v>176</v>
      </c>
      <c r="C402" s="48" t="str">
        <f t="shared" si="159"/>
        <v>LA England - Pendle</v>
      </c>
      <c r="D402" s="69">
        <f t="shared" si="161"/>
        <v>34785</v>
      </c>
      <c r="E402" s="69">
        <f t="shared" si="162"/>
        <v>35838</v>
      </c>
      <c r="F402" s="70">
        <f t="shared" si="163"/>
        <v>92145</v>
      </c>
      <c r="G402" s="70">
        <f t="shared" si="164"/>
        <v>45792</v>
      </c>
      <c r="H402" s="71">
        <f t="shared" si="165"/>
        <v>46353</v>
      </c>
      <c r="I402" s="71">
        <f t="shared" si="166"/>
        <v>34785</v>
      </c>
      <c r="J402" s="71">
        <f t="shared" si="167"/>
        <v>35838</v>
      </c>
      <c r="K402" s="68">
        <f t="shared" si="168"/>
        <v>11007</v>
      </c>
      <c r="L402" s="69">
        <f t="shared" si="169"/>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3">
      <c r="A403" s="49" t="s">
        <v>451</v>
      </c>
      <c r="B403" s="2" t="s">
        <v>327</v>
      </c>
      <c r="C403" s="48" t="str">
        <f t="shared" ref="C403:C466" si="170">CONCATENATE(A403," - ",B403)</f>
        <v>LA England - Peterborough</v>
      </c>
      <c r="D403" s="69">
        <f t="shared" si="161"/>
        <v>74756</v>
      </c>
      <c r="E403" s="69">
        <f t="shared" si="162"/>
        <v>75342</v>
      </c>
      <c r="F403" s="70">
        <f t="shared" si="163"/>
        <v>202626</v>
      </c>
      <c r="G403" s="70">
        <f t="shared" si="164"/>
        <v>101964</v>
      </c>
      <c r="H403" s="71">
        <f t="shared" si="165"/>
        <v>100662</v>
      </c>
      <c r="I403" s="71">
        <f t="shared" si="166"/>
        <v>74756</v>
      </c>
      <c r="J403" s="71">
        <f t="shared" si="167"/>
        <v>75342</v>
      </c>
      <c r="K403" s="68">
        <f t="shared" si="168"/>
        <v>27208</v>
      </c>
      <c r="L403" s="69">
        <f t="shared" si="169"/>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3">
      <c r="A404" s="49" t="s">
        <v>451</v>
      </c>
      <c r="B404" s="2" t="s">
        <v>335</v>
      </c>
      <c r="C404" s="48" t="str">
        <f t="shared" si="170"/>
        <v>LA England - Plymouth</v>
      </c>
      <c r="D404" s="69">
        <f t="shared" si="161"/>
        <v>103203</v>
      </c>
      <c r="E404" s="69">
        <f t="shared" si="162"/>
        <v>106345</v>
      </c>
      <c r="F404" s="70">
        <f t="shared" si="163"/>
        <v>262839</v>
      </c>
      <c r="G404" s="70">
        <f t="shared" si="164"/>
        <v>130504</v>
      </c>
      <c r="H404" s="71">
        <f t="shared" si="165"/>
        <v>132335</v>
      </c>
      <c r="I404" s="71">
        <f t="shared" si="166"/>
        <v>103203</v>
      </c>
      <c r="J404" s="71">
        <f t="shared" si="167"/>
        <v>106345</v>
      </c>
      <c r="K404" s="68">
        <f t="shared" si="168"/>
        <v>27301</v>
      </c>
      <c r="L404" s="69">
        <f t="shared" si="169"/>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3">
      <c r="A405" s="49" t="s">
        <v>451</v>
      </c>
      <c r="B405" s="2" t="s">
        <v>308</v>
      </c>
      <c r="C405" s="48" t="str">
        <f t="shared" si="170"/>
        <v>LA England - Portsmouth</v>
      </c>
      <c r="D405" s="69">
        <f t="shared" si="161"/>
        <v>87433</v>
      </c>
      <c r="E405" s="69">
        <f t="shared" si="162"/>
        <v>83503</v>
      </c>
      <c r="F405" s="70">
        <f t="shared" si="163"/>
        <v>214692</v>
      </c>
      <c r="G405" s="70">
        <f t="shared" si="164"/>
        <v>109781</v>
      </c>
      <c r="H405" s="71">
        <f t="shared" si="165"/>
        <v>104911</v>
      </c>
      <c r="I405" s="71">
        <f t="shared" si="166"/>
        <v>87433</v>
      </c>
      <c r="J405" s="71">
        <f t="shared" si="167"/>
        <v>83503</v>
      </c>
      <c r="K405" s="68">
        <f t="shared" si="168"/>
        <v>22348</v>
      </c>
      <c r="L405" s="69">
        <f t="shared" si="169"/>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3">
      <c r="A406" s="49" t="s">
        <v>451</v>
      </c>
      <c r="B406" s="2" t="s">
        <v>177</v>
      </c>
      <c r="C406" s="48" t="str">
        <f t="shared" si="170"/>
        <v>LA England - Preston</v>
      </c>
      <c r="D406" s="69">
        <f t="shared" si="161"/>
        <v>55997</v>
      </c>
      <c r="E406" s="69">
        <f t="shared" si="162"/>
        <v>55278</v>
      </c>
      <c r="F406" s="70">
        <f t="shared" si="163"/>
        <v>144147</v>
      </c>
      <c r="G406" s="70">
        <f t="shared" si="164"/>
        <v>72930</v>
      </c>
      <c r="H406" s="71">
        <f t="shared" si="165"/>
        <v>71217</v>
      </c>
      <c r="I406" s="71">
        <f t="shared" si="166"/>
        <v>55997</v>
      </c>
      <c r="J406" s="71">
        <f t="shared" si="167"/>
        <v>55278</v>
      </c>
      <c r="K406" s="68">
        <f t="shared" si="168"/>
        <v>16933</v>
      </c>
      <c r="L406" s="69">
        <f t="shared" si="169"/>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3">
      <c r="A407" s="49" t="s">
        <v>451</v>
      </c>
      <c r="B407" s="2" t="s">
        <v>331</v>
      </c>
      <c r="C407" s="48" t="str">
        <f t="shared" si="170"/>
        <v>LA England - Reading</v>
      </c>
      <c r="D407" s="69">
        <f t="shared" si="161"/>
        <v>62467</v>
      </c>
      <c r="E407" s="69">
        <f t="shared" si="162"/>
        <v>60616</v>
      </c>
      <c r="F407" s="70">
        <f t="shared" si="163"/>
        <v>160337</v>
      </c>
      <c r="G407" s="70">
        <f t="shared" si="164"/>
        <v>81644</v>
      </c>
      <c r="H407" s="71">
        <f t="shared" si="165"/>
        <v>78693</v>
      </c>
      <c r="I407" s="71">
        <f t="shared" si="166"/>
        <v>62467</v>
      </c>
      <c r="J407" s="71">
        <f t="shared" si="167"/>
        <v>60616</v>
      </c>
      <c r="K407" s="68">
        <f t="shared" si="168"/>
        <v>19177</v>
      </c>
      <c r="L407" s="69">
        <f t="shared" si="169"/>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3">
      <c r="A408" s="49" t="s">
        <v>451</v>
      </c>
      <c r="B408" s="2" t="s">
        <v>56</v>
      </c>
      <c r="C408" s="48" t="str">
        <f t="shared" si="170"/>
        <v>LA England - Redbridge</v>
      </c>
      <c r="D408" s="69">
        <f t="shared" si="161"/>
        <v>115788</v>
      </c>
      <c r="E408" s="69">
        <f t="shared" si="162"/>
        <v>113423</v>
      </c>
      <c r="F408" s="70">
        <f t="shared" si="163"/>
        <v>305658</v>
      </c>
      <c r="G408" s="70">
        <f t="shared" si="164"/>
        <v>155345</v>
      </c>
      <c r="H408" s="71">
        <f t="shared" si="165"/>
        <v>150313</v>
      </c>
      <c r="I408" s="71">
        <f t="shared" si="166"/>
        <v>115788</v>
      </c>
      <c r="J408" s="71">
        <f t="shared" si="167"/>
        <v>113423</v>
      </c>
      <c r="K408" s="68">
        <f t="shared" si="168"/>
        <v>39557</v>
      </c>
      <c r="L408" s="69">
        <f t="shared" si="169"/>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3">
      <c r="A409" s="49" t="s">
        <v>451</v>
      </c>
      <c r="B409" s="2" t="s">
        <v>313</v>
      </c>
      <c r="C409" s="48" t="str">
        <f t="shared" si="170"/>
        <v>LA England - Redcar and Cleveland</v>
      </c>
      <c r="D409" s="69">
        <f t="shared" si="161"/>
        <v>52390</v>
      </c>
      <c r="E409" s="69">
        <f t="shared" si="162"/>
        <v>57231</v>
      </c>
      <c r="F409" s="70">
        <f t="shared" si="163"/>
        <v>137228</v>
      </c>
      <c r="G409" s="70">
        <f t="shared" si="164"/>
        <v>66606</v>
      </c>
      <c r="H409" s="71">
        <f t="shared" si="165"/>
        <v>70622</v>
      </c>
      <c r="I409" s="71">
        <f t="shared" si="166"/>
        <v>52390</v>
      </c>
      <c r="J409" s="71">
        <f t="shared" si="167"/>
        <v>57231</v>
      </c>
      <c r="K409" s="68">
        <f t="shared" si="168"/>
        <v>14216</v>
      </c>
      <c r="L409" s="69">
        <f t="shared" si="169"/>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3">
      <c r="A410" s="49" t="s">
        <v>451</v>
      </c>
      <c r="B410" s="2" t="s">
        <v>260</v>
      </c>
      <c r="C410" s="48" t="str">
        <f t="shared" si="170"/>
        <v>LA England - Redditch</v>
      </c>
      <c r="D410" s="69">
        <f t="shared" si="161"/>
        <v>32671</v>
      </c>
      <c r="E410" s="69">
        <f t="shared" si="162"/>
        <v>33789</v>
      </c>
      <c r="F410" s="70">
        <f t="shared" si="163"/>
        <v>85568</v>
      </c>
      <c r="G410" s="70">
        <f t="shared" si="164"/>
        <v>42486</v>
      </c>
      <c r="H410" s="71">
        <f t="shared" si="165"/>
        <v>43082</v>
      </c>
      <c r="I410" s="71">
        <f t="shared" si="166"/>
        <v>32671</v>
      </c>
      <c r="J410" s="71">
        <f t="shared" si="167"/>
        <v>33789</v>
      </c>
      <c r="K410" s="68">
        <f t="shared" si="168"/>
        <v>9815</v>
      </c>
      <c r="L410" s="69">
        <f t="shared" si="169"/>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3">
      <c r="A411" s="49" t="s">
        <v>451</v>
      </c>
      <c r="B411" s="2" t="s">
        <v>243</v>
      </c>
      <c r="C411" s="48" t="str">
        <f t="shared" si="170"/>
        <v>LA England - Reigate and Banstead</v>
      </c>
      <c r="D411" s="69">
        <f t="shared" si="161"/>
        <v>55345</v>
      </c>
      <c r="E411" s="69">
        <f t="shared" si="162"/>
        <v>59513</v>
      </c>
      <c r="F411" s="70">
        <f t="shared" si="163"/>
        <v>149243</v>
      </c>
      <c r="G411" s="70">
        <f t="shared" si="164"/>
        <v>72837</v>
      </c>
      <c r="H411" s="71">
        <f t="shared" si="165"/>
        <v>76406</v>
      </c>
      <c r="I411" s="71">
        <f t="shared" si="166"/>
        <v>55345</v>
      </c>
      <c r="J411" s="71">
        <f t="shared" si="167"/>
        <v>59513</v>
      </c>
      <c r="K411" s="68">
        <f t="shared" si="168"/>
        <v>17492</v>
      </c>
      <c r="L411" s="69">
        <f t="shared" si="169"/>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3">
      <c r="A412" s="49" t="s">
        <v>451</v>
      </c>
      <c r="B412" s="2" t="s">
        <v>178</v>
      </c>
      <c r="C412" s="48" t="str">
        <f t="shared" si="170"/>
        <v>LA England - Ribble Valley</v>
      </c>
      <c r="D412" s="69">
        <f t="shared" si="161"/>
        <v>24297</v>
      </c>
      <c r="E412" s="69">
        <f t="shared" si="162"/>
        <v>25760</v>
      </c>
      <c r="F412" s="70">
        <f t="shared" si="163"/>
        <v>62026</v>
      </c>
      <c r="G412" s="70">
        <f t="shared" si="164"/>
        <v>30467</v>
      </c>
      <c r="H412" s="71">
        <f t="shared" si="165"/>
        <v>31559</v>
      </c>
      <c r="I412" s="71">
        <f t="shared" si="166"/>
        <v>24297</v>
      </c>
      <c r="J412" s="71">
        <f t="shared" si="167"/>
        <v>25760</v>
      </c>
      <c r="K412" s="68">
        <f t="shared" si="168"/>
        <v>6170</v>
      </c>
      <c r="L412" s="69">
        <f t="shared" si="169"/>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3">
      <c r="A413" s="49" t="s">
        <v>451</v>
      </c>
      <c r="B413" s="2" t="s">
        <v>57</v>
      </c>
      <c r="C413" s="48" t="str">
        <f t="shared" si="170"/>
        <v>LA England - Richmond upon Thames</v>
      </c>
      <c r="D413" s="69">
        <f t="shared" si="161"/>
        <v>73143</v>
      </c>
      <c r="E413" s="69">
        <f t="shared" si="162"/>
        <v>79208</v>
      </c>
      <c r="F413" s="70">
        <f t="shared" si="163"/>
        <v>198141</v>
      </c>
      <c r="G413" s="70">
        <f t="shared" si="164"/>
        <v>96503</v>
      </c>
      <c r="H413" s="71">
        <f t="shared" si="165"/>
        <v>101638</v>
      </c>
      <c r="I413" s="71">
        <f t="shared" si="166"/>
        <v>73143</v>
      </c>
      <c r="J413" s="71">
        <f t="shared" si="167"/>
        <v>79208</v>
      </c>
      <c r="K413" s="68">
        <f t="shared" si="168"/>
        <v>23360</v>
      </c>
      <c r="L413" s="69">
        <f t="shared" si="169"/>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3">
      <c r="A414" s="49" t="s">
        <v>451</v>
      </c>
      <c r="B414" s="2" t="s">
        <v>211</v>
      </c>
      <c r="C414" s="48" t="str">
        <f t="shared" si="170"/>
        <v>LA England - Richmondshire</v>
      </c>
      <c r="D414" s="69">
        <f t="shared" si="161"/>
        <v>23614</v>
      </c>
      <c r="E414" s="69">
        <f t="shared" si="162"/>
        <v>20298</v>
      </c>
      <c r="F414" s="70">
        <f t="shared" si="163"/>
        <v>53732</v>
      </c>
      <c r="G414" s="70">
        <f t="shared" si="164"/>
        <v>28764</v>
      </c>
      <c r="H414" s="71">
        <f t="shared" si="165"/>
        <v>24968</v>
      </c>
      <c r="I414" s="71">
        <f t="shared" si="166"/>
        <v>23614</v>
      </c>
      <c r="J414" s="71">
        <f t="shared" si="167"/>
        <v>20298</v>
      </c>
      <c r="K414" s="68">
        <f t="shared" si="168"/>
        <v>5150</v>
      </c>
      <c r="L414" s="69">
        <f t="shared" si="169"/>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3">
      <c r="A415" s="49" t="s">
        <v>451</v>
      </c>
      <c r="B415" s="2" t="s">
        <v>67</v>
      </c>
      <c r="C415" s="48" t="str">
        <f t="shared" si="170"/>
        <v>LA England - Rochdale</v>
      </c>
      <c r="D415" s="69">
        <f t="shared" si="161"/>
        <v>83041</v>
      </c>
      <c r="E415" s="69">
        <f t="shared" si="162"/>
        <v>86772</v>
      </c>
      <c r="F415" s="70">
        <f t="shared" si="163"/>
        <v>223659</v>
      </c>
      <c r="G415" s="70">
        <f t="shared" si="164"/>
        <v>110691</v>
      </c>
      <c r="H415" s="71">
        <f t="shared" si="165"/>
        <v>112968</v>
      </c>
      <c r="I415" s="71">
        <f t="shared" si="166"/>
        <v>83041</v>
      </c>
      <c r="J415" s="71">
        <f t="shared" si="167"/>
        <v>86772</v>
      </c>
      <c r="K415" s="68">
        <f t="shared" si="168"/>
        <v>27650</v>
      </c>
      <c r="L415" s="69">
        <f t="shared" si="169"/>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3">
      <c r="A416" s="49" t="s">
        <v>451</v>
      </c>
      <c r="B416" s="2" t="s">
        <v>136</v>
      </c>
      <c r="C416" s="48" t="str">
        <f t="shared" si="170"/>
        <v>LA England - Rochford</v>
      </c>
      <c r="D416" s="69">
        <f t="shared" si="161"/>
        <v>34068</v>
      </c>
      <c r="E416" s="69">
        <f t="shared" si="162"/>
        <v>36531</v>
      </c>
      <c r="F416" s="70">
        <f t="shared" si="163"/>
        <v>87627</v>
      </c>
      <c r="G416" s="70">
        <f t="shared" si="164"/>
        <v>42813</v>
      </c>
      <c r="H416" s="71">
        <f t="shared" si="165"/>
        <v>44814</v>
      </c>
      <c r="I416" s="71">
        <f t="shared" si="166"/>
        <v>34068</v>
      </c>
      <c r="J416" s="71">
        <f t="shared" si="167"/>
        <v>36531</v>
      </c>
      <c r="K416" s="68">
        <f t="shared" si="168"/>
        <v>8745</v>
      </c>
      <c r="L416" s="69">
        <f t="shared" si="169"/>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3">
      <c r="A417" s="49" t="s">
        <v>451</v>
      </c>
      <c r="B417" s="2" t="s">
        <v>179</v>
      </c>
      <c r="C417" s="48" t="str">
        <f t="shared" si="170"/>
        <v>LA England - Rossendale</v>
      </c>
      <c r="D417" s="69">
        <f t="shared" si="161"/>
        <v>27189</v>
      </c>
      <c r="E417" s="69">
        <f t="shared" si="162"/>
        <v>28654</v>
      </c>
      <c r="F417" s="70">
        <f t="shared" si="163"/>
        <v>71432</v>
      </c>
      <c r="G417" s="70">
        <f t="shared" si="164"/>
        <v>35205</v>
      </c>
      <c r="H417" s="71">
        <f t="shared" si="165"/>
        <v>36227</v>
      </c>
      <c r="I417" s="71">
        <f t="shared" si="166"/>
        <v>27189</v>
      </c>
      <c r="J417" s="71">
        <f t="shared" si="167"/>
        <v>28654</v>
      </c>
      <c r="K417" s="68">
        <f t="shared" si="168"/>
        <v>8016</v>
      </c>
      <c r="L417" s="69">
        <f t="shared" si="169"/>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3">
      <c r="A418" s="49" t="s">
        <v>451</v>
      </c>
      <c r="B418" s="2" t="s">
        <v>126</v>
      </c>
      <c r="C418" s="48" t="str">
        <f t="shared" si="170"/>
        <v>LA England - Rother</v>
      </c>
      <c r="D418" s="69">
        <f t="shared" si="161"/>
        <v>38163</v>
      </c>
      <c r="E418" s="69">
        <f t="shared" si="162"/>
        <v>42272</v>
      </c>
      <c r="F418" s="70">
        <f t="shared" si="163"/>
        <v>96716</v>
      </c>
      <c r="G418" s="70">
        <f t="shared" si="164"/>
        <v>46583</v>
      </c>
      <c r="H418" s="71">
        <f t="shared" si="165"/>
        <v>50133</v>
      </c>
      <c r="I418" s="71">
        <f t="shared" si="166"/>
        <v>38163</v>
      </c>
      <c r="J418" s="71">
        <f t="shared" si="167"/>
        <v>42272</v>
      </c>
      <c r="K418" s="68">
        <f t="shared" si="168"/>
        <v>8420</v>
      </c>
      <c r="L418" s="69">
        <f t="shared" si="169"/>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3">
      <c r="A419" s="49" t="s">
        <v>451</v>
      </c>
      <c r="B419" s="2" t="s">
        <v>79</v>
      </c>
      <c r="C419" s="48" t="str">
        <f t="shared" si="170"/>
        <v>LA England - Rotherham</v>
      </c>
      <c r="D419" s="69">
        <f t="shared" si="161"/>
        <v>101149</v>
      </c>
      <c r="E419" s="69">
        <f t="shared" si="162"/>
        <v>106382</v>
      </c>
      <c r="F419" s="70">
        <f t="shared" si="163"/>
        <v>264984</v>
      </c>
      <c r="G419" s="70">
        <f t="shared" si="164"/>
        <v>130367</v>
      </c>
      <c r="H419" s="71">
        <f t="shared" si="165"/>
        <v>134617</v>
      </c>
      <c r="I419" s="71">
        <f t="shared" si="166"/>
        <v>101149</v>
      </c>
      <c r="J419" s="71">
        <f t="shared" si="167"/>
        <v>106382</v>
      </c>
      <c r="K419" s="68">
        <f t="shared" si="168"/>
        <v>29218</v>
      </c>
      <c r="L419" s="69">
        <f t="shared" si="169"/>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3">
      <c r="A420" s="49" t="s">
        <v>451</v>
      </c>
      <c r="B420" s="2" t="s">
        <v>250</v>
      </c>
      <c r="C420" s="48" t="str">
        <f t="shared" si="170"/>
        <v>LA England - Rugby</v>
      </c>
      <c r="D420" s="69">
        <f t="shared" si="161"/>
        <v>42226</v>
      </c>
      <c r="E420" s="69">
        <f t="shared" si="162"/>
        <v>43282</v>
      </c>
      <c r="F420" s="70">
        <f t="shared" si="163"/>
        <v>110650</v>
      </c>
      <c r="G420" s="70">
        <f t="shared" si="164"/>
        <v>55073</v>
      </c>
      <c r="H420" s="71">
        <f t="shared" si="165"/>
        <v>55577</v>
      </c>
      <c r="I420" s="71">
        <f t="shared" si="166"/>
        <v>42226</v>
      </c>
      <c r="J420" s="71">
        <f t="shared" si="167"/>
        <v>43282</v>
      </c>
      <c r="K420" s="68">
        <f t="shared" si="168"/>
        <v>12847</v>
      </c>
      <c r="L420" s="69">
        <f t="shared" si="169"/>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3">
      <c r="A421" s="49" t="s">
        <v>451</v>
      </c>
      <c r="B421" s="2" t="s">
        <v>244</v>
      </c>
      <c r="C421" s="48" t="str">
        <f t="shared" si="170"/>
        <v>LA England - Runnymede</v>
      </c>
      <c r="D421" s="69">
        <f t="shared" si="161"/>
        <v>35159</v>
      </c>
      <c r="E421" s="69">
        <f t="shared" si="162"/>
        <v>37664</v>
      </c>
      <c r="F421" s="70">
        <f t="shared" si="163"/>
        <v>90327</v>
      </c>
      <c r="G421" s="70">
        <f t="shared" si="164"/>
        <v>44091</v>
      </c>
      <c r="H421" s="71">
        <f t="shared" si="165"/>
        <v>46236</v>
      </c>
      <c r="I421" s="71">
        <f t="shared" si="166"/>
        <v>35159</v>
      </c>
      <c r="J421" s="71">
        <f t="shared" si="167"/>
        <v>37664</v>
      </c>
      <c r="K421" s="68">
        <f t="shared" si="168"/>
        <v>8932</v>
      </c>
      <c r="L421" s="69">
        <f t="shared" si="169"/>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3">
      <c r="A422" s="49" t="s">
        <v>451</v>
      </c>
      <c r="B422" s="2" t="s">
        <v>221</v>
      </c>
      <c r="C422" s="48" t="str">
        <f t="shared" si="170"/>
        <v>LA England - Rushcliffe</v>
      </c>
      <c r="D422" s="69">
        <f t="shared" si="161"/>
        <v>47005</v>
      </c>
      <c r="E422" s="69">
        <f t="shared" si="162"/>
        <v>49508</v>
      </c>
      <c r="F422" s="70">
        <f t="shared" si="163"/>
        <v>121416</v>
      </c>
      <c r="G422" s="70">
        <f t="shared" si="164"/>
        <v>59872</v>
      </c>
      <c r="H422" s="71">
        <f t="shared" si="165"/>
        <v>61544</v>
      </c>
      <c r="I422" s="71">
        <f t="shared" si="166"/>
        <v>47005</v>
      </c>
      <c r="J422" s="71">
        <f t="shared" si="167"/>
        <v>49508</v>
      </c>
      <c r="K422" s="68">
        <f t="shared" si="168"/>
        <v>12867</v>
      </c>
      <c r="L422" s="69">
        <f t="shared" si="169"/>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3">
      <c r="A423" s="49" t="s">
        <v>451</v>
      </c>
      <c r="B423" s="2" t="s">
        <v>152</v>
      </c>
      <c r="C423" s="48" t="str">
        <f t="shared" si="170"/>
        <v>LA England - Rushmoor</v>
      </c>
      <c r="D423" s="69">
        <f t="shared" si="161"/>
        <v>36832</v>
      </c>
      <c r="E423" s="69">
        <f t="shared" si="162"/>
        <v>36524</v>
      </c>
      <c r="F423" s="70">
        <f t="shared" si="163"/>
        <v>94387</v>
      </c>
      <c r="G423" s="70">
        <f t="shared" si="164"/>
        <v>47692</v>
      </c>
      <c r="H423" s="71">
        <f t="shared" si="165"/>
        <v>46695</v>
      </c>
      <c r="I423" s="71">
        <f t="shared" si="166"/>
        <v>36832</v>
      </c>
      <c r="J423" s="71">
        <f t="shared" si="167"/>
        <v>36524</v>
      </c>
      <c r="K423" s="68">
        <f t="shared" si="168"/>
        <v>10860</v>
      </c>
      <c r="L423" s="69">
        <f t="shared" si="169"/>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3">
      <c r="A424" s="49" t="s">
        <v>451</v>
      </c>
      <c r="B424" s="2" t="s">
        <v>321</v>
      </c>
      <c r="C424" s="48" t="str">
        <f t="shared" si="170"/>
        <v>LA England - Rutland</v>
      </c>
      <c r="D424" s="69">
        <f t="shared" si="161"/>
        <v>16692</v>
      </c>
      <c r="E424" s="69">
        <f t="shared" si="162"/>
        <v>15934</v>
      </c>
      <c r="F424" s="70">
        <f t="shared" si="163"/>
        <v>40476</v>
      </c>
      <c r="G424" s="70">
        <f t="shared" si="164"/>
        <v>20773</v>
      </c>
      <c r="H424" s="71">
        <f t="shared" si="165"/>
        <v>19703</v>
      </c>
      <c r="I424" s="71">
        <f t="shared" si="166"/>
        <v>16692</v>
      </c>
      <c r="J424" s="71">
        <f t="shared" si="167"/>
        <v>15934</v>
      </c>
      <c r="K424" s="68">
        <f t="shared" si="168"/>
        <v>4081</v>
      </c>
      <c r="L424" s="69">
        <f t="shared" si="169"/>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3">
      <c r="A425" s="49" t="s">
        <v>451</v>
      </c>
      <c r="B425" s="2" t="s">
        <v>212</v>
      </c>
      <c r="C425" s="48" t="str">
        <f t="shared" si="170"/>
        <v>LA England - Ryedale</v>
      </c>
      <c r="D425" s="69">
        <f t="shared" si="161"/>
        <v>22144</v>
      </c>
      <c r="E425" s="69">
        <f t="shared" si="162"/>
        <v>23675</v>
      </c>
      <c r="F425" s="70">
        <f t="shared" si="163"/>
        <v>55629</v>
      </c>
      <c r="G425" s="70">
        <f t="shared" si="164"/>
        <v>27180</v>
      </c>
      <c r="H425" s="71">
        <f t="shared" si="165"/>
        <v>28449</v>
      </c>
      <c r="I425" s="71">
        <f t="shared" si="166"/>
        <v>22144</v>
      </c>
      <c r="J425" s="71">
        <f t="shared" si="167"/>
        <v>23675</v>
      </c>
      <c r="K425" s="68">
        <f t="shared" si="168"/>
        <v>5036</v>
      </c>
      <c r="L425" s="69">
        <f t="shared" si="169"/>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3">
      <c r="A426" s="49" t="s">
        <v>451</v>
      </c>
      <c r="B426" s="2" t="s">
        <v>68</v>
      </c>
      <c r="C426" s="48" t="str">
        <f t="shared" si="170"/>
        <v>LA England - Salford</v>
      </c>
      <c r="D426" s="69">
        <f t="shared" si="161"/>
        <v>102903</v>
      </c>
      <c r="E426" s="69">
        <f t="shared" si="162"/>
        <v>101352</v>
      </c>
      <c r="F426" s="70">
        <f t="shared" si="163"/>
        <v>262697</v>
      </c>
      <c r="G426" s="70">
        <f t="shared" si="164"/>
        <v>132945</v>
      </c>
      <c r="H426" s="71">
        <f t="shared" si="165"/>
        <v>129752</v>
      </c>
      <c r="I426" s="71">
        <f t="shared" si="166"/>
        <v>102903</v>
      </c>
      <c r="J426" s="71">
        <f t="shared" si="167"/>
        <v>101352</v>
      </c>
      <c r="K426" s="68">
        <f t="shared" si="168"/>
        <v>30042</v>
      </c>
      <c r="L426" s="69">
        <f t="shared" si="169"/>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3">
      <c r="A427" s="49" t="s">
        <v>451</v>
      </c>
      <c r="B427" s="2" t="s">
        <v>89</v>
      </c>
      <c r="C427" s="48" t="str">
        <f t="shared" si="170"/>
        <v>LA England - Sandwell</v>
      </c>
      <c r="D427" s="69">
        <f t="shared" si="161"/>
        <v>121135</v>
      </c>
      <c r="E427" s="69">
        <f t="shared" si="162"/>
        <v>124912</v>
      </c>
      <c r="F427" s="70">
        <f t="shared" si="163"/>
        <v>329042</v>
      </c>
      <c r="G427" s="70">
        <f t="shared" si="164"/>
        <v>163788</v>
      </c>
      <c r="H427" s="71">
        <f t="shared" si="165"/>
        <v>165254</v>
      </c>
      <c r="I427" s="71">
        <f t="shared" si="166"/>
        <v>121135</v>
      </c>
      <c r="J427" s="71">
        <f t="shared" si="167"/>
        <v>124912</v>
      </c>
      <c r="K427" s="68">
        <f t="shared" si="168"/>
        <v>42653</v>
      </c>
      <c r="L427" s="69">
        <f t="shared" si="169"/>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3">
      <c r="A428" s="49" t="s">
        <v>451</v>
      </c>
      <c r="B428" s="2" t="s">
        <v>213</v>
      </c>
      <c r="C428" s="48" t="str">
        <f t="shared" si="170"/>
        <v>LA England - Scarborough</v>
      </c>
      <c r="D428" s="69">
        <f t="shared" si="161"/>
        <v>42982</v>
      </c>
      <c r="E428" s="69">
        <f t="shared" si="162"/>
        <v>46295</v>
      </c>
      <c r="F428" s="70">
        <f t="shared" si="163"/>
        <v>108737</v>
      </c>
      <c r="G428" s="70">
        <f t="shared" si="164"/>
        <v>52854</v>
      </c>
      <c r="H428" s="71">
        <f t="shared" si="165"/>
        <v>55883</v>
      </c>
      <c r="I428" s="71">
        <f t="shared" si="166"/>
        <v>42982</v>
      </c>
      <c r="J428" s="71">
        <f t="shared" si="167"/>
        <v>46295</v>
      </c>
      <c r="K428" s="68">
        <f t="shared" si="168"/>
        <v>9872</v>
      </c>
      <c r="L428" s="69">
        <f t="shared" si="169"/>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3">
      <c r="A429" s="49" t="s">
        <v>451</v>
      </c>
      <c r="B429" s="2" t="s">
        <v>226</v>
      </c>
      <c r="C429" s="48" t="str">
        <f t="shared" si="170"/>
        <v>LA England - Sedgemoor</v>
      </c>
      <c r="D429" s="69">
        <f t="shared" si="161"/>
        <v>48029</v>
      </c>
      <c r="E429" s="69">
        <f t="shared" si="162"/>
        <v>50691</v>
      </c>
      <c r="F429" s="70">
        <f t="shared" si="163"/>
        <v>123446</v>
      </c>
      <c r="G429" s="70">
        <f t="shared" si="164"/>
        <v>60779</v>
      </c>
      <c r="H429" s="71">
        <f t="shared" si="165"/>
        <v>62667</v>
      </c>
      <c r="I429" s="71">
        <f t="shared" si="166"/>
        <v>48029</v>
      </c>
      <c r="J429" s="71">
        <f t="shared" si="167"/>
        <v>50691</v>
      </c>
      <c r="K429" s="68">
        <f t="shared" si="168"/>
        <v>12750</v>
      </c>
      <c r="L429" s="69">
        <f t="shared" si="169"/>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3">
      <c r="A430" s="49" t="s">
        <v>451</v>
      </c>
      <c r="B430" s="2" t="s">
        <v>75</v>
      </c>
      <c r="C430" s="48" t="str">
        <f t="shared" si="170"/>
        <v>LA England - Sefton</v>
      </c>
      <c r="D430" s="69">
        <f t="shared" si="161"/>
        <v>105141</v>
      </c>
      <c r="E430" s="69">
        <f t="shared" si="162"/>
        <v>116660</v>
      </c>
      <c r="F430" s="70">
        <f t="shared" si="163"/>
        <v>275899</v>
      </c>
      <c r="G430" s="70">
        <f t="shared" si="164"/>
        <v>132868</v>
      </c>
      <c r="H430" s="71">
        <f t="shared" si="165"/>
        <v>143031</v>
      </c>
      <c r="I430" s="71">
        <f t="shared" si="166"/>
        <v>105141</v>
      </c>
      <c r="J430" s="71">
        <f t="shared" si="167"/>
        <v>116660</v>
      </c>
      <c r="K430" s="68">
        <f t="shared" si="168"/>
        <v>27727</v>
      </c>
      <c r="L430" s="69">
        <f t="shared" si="169"/>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3">
      <c r="A431" s="49" t="s">
        <v>451</v>
      </c>
      <c r="B431" s="2" t="s">
        <v>214</v>
      </c>
      <c r="C431" s="48" t="str">
        <f t="shared" si="170"/>
        <v>LA England - Selby</v>
      </c>
      <c r="D431" s="69">
        <f t="shared" si="161"/>
        <v>35360</v>
      </c>
      <c r="E431" s="69">
        <f t="shared" si="162"/>
        <v>37486</v>
      </c>
      <c r="F431" s="70">
        <f t="shared" si="163"/>
        <v>91697</v>
      </c>
      <c r="G431" s="70">
        <f t="shared" si="164"/>
        <v>44997</v>
      </c>
      <c r="H431" s="71">
        <f t="shared" si="165"/>
        <v>46700</v>
      </c>
      <c r="I431" s="71">
        <f t="shared" si="166"/>
        <v>35360</v>
      </c>
      <c r="J431" s="71">
        <f t="shared" si="167"/>
        <v>37486</v>
      </c>
      <c r="K431" s="68">
        <f t="shared" si="168"/>
        <v>9637</v>
      </c>
      <c r="L431" s="69">
        <f t="shared" si="169"/>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3">
      <c r="A432" s="49" t="s">
        <v>451</v>
      </c>
      <c r="B432" s="2" t="s">
        <v>168</v>
      </c>
      <c r="C432" s="48" t="str">
        <f t="shared" si="170"/>
        <v>LA England - Sevenoaks</v>
      </c>
      <c r="D432" s="69">
        <f t="shared" si="161"/>
        <v>44865</v>
      </c>
      <c r="E432" s="69">
        <f t="shared" si="162"/>
        <v>49134</v>
      </c>
      <c r="F432" s="70">
        <f t="shared" si="163"/>
        <v>121387</v>
      </c>
      <c r="G432" s="70">
        <f t="shared" si="164"/>
        <v>58822</v>
      </c>
      <c r="H432" s="71">
        <f t="shared" si="165"/>
        <v>62565</v>
      </c>
      <c r="I432" s="71">
        <f t="shared" si="166"/>
        <v>44865</v>
      </c>
      <c r="J432" s="71">
        <f t="shared" si="167"/>
        <v>49134</v>
      </c>
      <c r="K432" s="68">
        <f t="shared" si="168"/>
        <v>13957</v>
      </c>
      <c r="L432" s="69">
        <f t="shared" si="169"/>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3">
      <c r="A433" s="49" t="s">
        <v>451</v>
      </c>
      <c r="B433" s="2" t="s">
        <v>80</v>
      </c>
      <c r="C433" s="48" t="str">
        <f t="shared" si="170"/>
        <v>LA England - Sheffield</v>
      </c>
      <c r="D433" s="69">
        <f t="shared" si="161"/>
        <v>232842</v>
      </c>
      <c r="E433" s="69">
        <f t="shared" si="162"/>
        <v>237974</v>
      </c>
      <c r="F433" s="70">
        <f t="shared" si="163"/>
        <v>589214</v>
      </c>
      <c r="G433" s="70">
        <f t="shared" si="164"/>
        <v>293715</v>
      </c>
      <c r="H433" s="71">
        <f t="shared" si="165"/>
        <v>295499</v>
      </c>
      <c r="I433" s="71">
        <f t="shared" si="166"/>
        <v>232842</v>
      </c>
      <c r="J433" s="71">
        <f t="shared" si="167"/>
        <v>237974</v>
      </c>
      <c r="K433" s="68">
        <f t="shared" si="168"/>
        <v>60873</v>
      </c>
      <c r="L433" s="69">
        <f t="shared" si="169"/>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3">
      <c r="A434" s="49" t="s">
        <v>451</v>
      </c>
      <c r="B434" s="2" t="s">
        <v>298</v>
      </c>
      <c r="C434" s="48" t="str">
        <f t="shared" si="170"/>
        <v>LA England - Shropshire</v>
      </c>
      <c r="D434" s="69">
        <f t="shared" si="161"/>
        <v>130476</v>
      </c>
      <c r="E434" s="69">
        <f t="shared" si="162"/>
        <v>134646</v>
      </c>
      <c r="F434" s="70">
        <f t="shared" si="163"/>
        <v>325415</v>
      </c>
      <c r="G434" s="70">
        <f t="shared" si="164"/>
        <v>161240</v>
      </c>
      <c r="H434" s="71">
        <f t="shared" si="165"/>
        <v>164175</v>
      </c>
      <c r="I434" s="71">
        <f t="shared" si="166"/>
        <v>130476</v>
      </c>
      <c r="J434" s="71">
        <f t="shared" si="167"/>
        <v>134646</v>
      </c>
      <c r="K434" s="68">
        <f t="shared" si="168"/>
        <v>30764</v>
      </c>
      <c r="L434" s="69">
        <f t="shared" si="169"/>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3">
      <c r="A435" s="49" t="s">
        <v>451</v>
      </c>
      <c r="B435" s="2" t="s">
        <v>305</v>
      </c>
      <c r="C435" s="48" t="str">
        <f t="shared" si="170"/>
        <v>LA England - Slough</v>
      </c>
      <c r="D435" s="69">
        <f t="shared" si="161"/>
        <v>53533</v>
      </c>
      <c r="E435" s="69">
        <f t="shared" si="162"/>
        <v>52391</v>
      </c>
      <c r="F435" s="70">
        <f t="shared" si="163"/>
        <v>149577</v>
      </c>
      <c r="G435" s="70">
        <f t="shared" si="164"/>
        <v>75829</v>
      </c>
      <c r="H435" s="71">
        <f t="shared" si="165"/>
        <v>73748</v>
      </c>
      <c r="I435" s="71">
        <f t="shared" si="166"/>
        <v>53533</v>
      </c>
      <c r="J435" s="71">
        <f t="shared" si="167"/>
        <v>52391</v>
      </c>
      <c r="K435" s="68">
        <f t="shared" si="168"/>
        <v>22296</v>
      </c>
      <c r="L435" s="69">
        <f t="shared" si="169"/>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3">
      <c r="A436" s="49" t="s">
        <v>451</v>
      </c>
      <c r="B436" s="2" t="s">
        <v>90</v>
      </c>
      <c r="C436" s="48" t="str">
        <f t="shared" si="170"/>
        <v>LA England - Solihull</v>
      </c>
      <c r="D436" s="69">
        <f t="shared" si="161"/>
        <v>81062</v>
      </c>
      <c r="E436" s="69">
        <f t="shared" si="162"/>
        <v>88480</v>
      </c>
      <c r="F436" s="70">
        <f t="shared" si="163"/>
        <v>217487</v>
      </c>
      <c r="G436" s="70">
        <f t="shared" si="164"/>
        <v>105896</v>
      </c>
      <c r="H436" s="71">
        <f t="shared" si="165"/>
        <v>111591</v>
      </c>
      <c r="I436" s="71">
        <f t="shared" si="166"/>
        <v>81062</v>
      </c>
      <c r="J436" s="71">
        <f t="shared" si="167"/>
        <v>88480</v>
      </c>
      <c r="K436" s="68">
        <f t="shared" si="168"/>
        <v>24834</v>
      </c>
      <c r="L436" s="69">
        <f t="shared" si="169"/>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3">
      <c r="A437" s="49" t="s">
        <v>451</v>
      </c>
      <c r="B437" s="2" t="s">
        <v>440</v>
      </c>
      <c r="C437" s="48" t="str">
        <f t="shared" si="170"/>
        <v>LA England - Somerset West and Taunton</v>
      </c>
      <c r="D437" s="69">
        <f t="shared" si="161"/>
        <v>60173</v>
      </c>
      <c r="E437" s="69">
        <f t="shared" si="162"/>
        <v>65469</v>
      </c>
      <c r="F437" s="70">
        <f t="shared" si="163"/>
        <v>155421</v>
      </c>
      <c r="G437" s="70">
        <f t="shared" si="164"/>
        <v>75331</v>
      </c>
      <c r="H437" s="71">
        <f t="shared" si="165"/>
        <v>80090</v>
      </c>
      <c r="I437" s="71">
        <f t="shared" si="166"/>
        <v>60173</v>
      </c>
      <c r="J437" s="71">
        <f t="shared" si="167"/>
        <v>65469</v>
      </c>
      <c r="K437" s="68">
        <f t="shared" si="168"/>
        <v>15158</v>
      </c>
      <c r="L437" s="69">
        <f t="shared" si="169"/>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3">
      <c r="A438" s="49" t="s">
        <v>451</v>
      </c>
      <c r="B438" s="2" t="s">
        <v>102</v>
      </c>
      <c r="C438" s="48" t="str">
        <f t="shared" si="170"/>
        <v>LA England - South Cambridgeshire</v>
      </c>
      <c r="D438" s="69">
        <f t="shared" si="161"/>
        <v>61193</v>
      </c>
      <c r="E438" s="69">
        <f t="shared" si="162"/>
        <v>63578</v>
      </c>
      <c r="F438" s="70">
        <f t="shared" si="163"/>
        <v>160904</v>
      </c>
      <c r="G438" s="70">
        <f t="shared" si="164"/>
        <v>79734</v>
      </c>
      <c r="H438" s="71">
        <f t="shared" si="165"/>
        <v>81170</v>
      </c>
      <c r="I438" s="71">
        <f t="shared" si="166"/>
        <v>61193</v>
      </c>
      <c r="J438" s="71">
        <f t="shared" si="167"/>
        <v>63578</v>
      </c>
      <c r="K438" s="68">
        <f t="shared" si="168"/>
        <v>18541</v>
      </c>
      <c r="L438" s="69">
        <f t="shared" si="169"/>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3">
      <c r="A439" s="49" t="s">
        <v>451</v>
      </c>
      <c r="B439" s="2" t="s">
        <v>116</v>
      </c>
      <c r="C439" s="48" t="str">
        <f t="shared" si="170"/>
        <v>LA England - South Derbyshire</v>
      </c>
      <c r="D439" s="69">
        <f t="shared" si="161"/>
        <v>41983</v>
      </c>
      <c r="E439" s="69">
        <f t="shared" si="162"/>
        <v>44418</v>
      </c>
      <c r="F439" s="70">
        <f t="shared" si="163"/>
        <v>109516</v>
      </c>
      <c r="G439" s="70">
        <f t="shared" si="164"/>
        <v>53909</v>
      </c>
      <c r="H439" s="71">
        <f t="shared" si="165"/>
        <v>55607</v>
      </c>
      <c r="I439" s="71">
        <f t="shared" si="166"/>
        <v>41983</v>
      </c>
      <c r="J439" s="71">
        <f t="shared" si="167"/>
        <v>44418</v>
      </c>
      <c r="K439" s="68">
        <f t="shared" si="168"/>
        <v>11926</v>
      </c>
      <c r="L439" s="69">
        <f t="shared" si="169"/>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3">
      <c r="A440" s="49" t="s">
        <v>451</v>
      </c>
      <c r="B440" s="2" t="s">
        <v>303</v>
      </c>
      <c r="C440" s="48" t="str">
        <f t="shared" si="170"/>
        <v>LA England - South Gloucestershire</v>
      </c>
      <c r="D440" s="69">
        <f t="shared" si="161"/>
        <v>111763</v>
      </c>
      <c r="E440" s="69">
        <f t="shared" si="162"/>
        <v>116126</v>
      </c>
      <c r="F440" s="70">
        <f t="shared" si="163"/>
        <v>287816</v>
      </c>
      <c r="G440" s="70">
        <f t="shared" si="164"/>
        <v>142464</v>
      </c>
      <c r="H440" s="71">
        <f t="shared" si="165"/>
        <v>145352</v>
      </c>
      <c r="I440" s="71">
        <f t="shared" si="166"/>
        <v>111763</v>
      </c>
      <c r="J440" s="71">
        <f t="shared" si="167"/>
        <v>116126</v>
      </c>
      <c r="K440" s="68">
        <f t="shared" si="168"/>
        <v>30701</v>
      </c>
      <c r="L440" s="69">
        <f t="shared" si="169"/>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3">
      <c r="A441" s="49" t="s">
        <v>451</v>
      </c>
      <c r="B441" s="2" t="s">
        <v>121</v>
      </c>
      <c r="C441" s="48" t="str">
        <f t="shared" si="170"/>
        <v>LA England - South Hams</v>
      </c>
      <c r="D441" s="69">
        <f t="shared" si="161"/>
        <v>34492</v>
      </c>
      <c r="E441" s="69">
        <f t="shared" si="162"/>
        <v>37775</v>
      </c>
      <c r="F441" s="70">
        <f t="shared" si="163"/>
        <v>87946</v>
      </c>
      <c r="G441" s="70">
        <f t="shared" si="164"/>
        <v>42455</v>
      </c>
      <c r="H441" s="71">
        <f t="shared" si="165"/>
        <v>45491</v>
      </c>
      <c r="I441" s="71">
        <f t="shared" si="166"/>
        <v>34492</v>
      </c>
      <c r="J441" s="71">
        <f t="shared" si="167"/>
        <v>37775</v>
      </c>
      <c r="K441" s="68">
        <f t="shared" si="168"/>
        <v>7963</v>
      </c>
      <c r="L441" s="69">
        <f t="shared" si="169"/>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3">
      <c r="A442" s="49" t="s">
        <v>451</v>
      </c>
      <c r="B442" s="2" t="s">
        <v>193</v>
      </c>
      <c r="C442" s="48" t="str">
        <f t="shared" si="170"/>
        <v>LA England - South Holland</v>
      </c>
      <c r="D442" s="69">
        <f t="shared" si="161"/>
        <v>37438</v>
      </c>
      <c r="E442" s="69">
        <f t="shared" si="162"/>
        <v>39583</v>
      </c>
      <c r="F442" s="70">
        <f t="shared" si="163"/>
        <v>95857</v>
      </c>
      <c r="G442" s="70">
        <f t="shared" si="164"/>
        <v>47049</v>
      </c>
      <c r="H442" s="71">
        <f t="shared" si="165"/>
        <v>48808</v>
      </c>
      <c r="I442" s="71">
        <f t="shared" si="166"/>
        <v>37438</v>
      </c>
      <c r="J442" s="71">
        <f t="shared" si="167"/>
        <v>39583</v>
      </c>
      <c r="K442" s="68">
        <f t="shared" si="168"/>
        <v>9611</v>
      </c>
      <c r="L442" s="69">
        <f t="shared" si="169"/>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3">
      <c r="A443" s="49" t="s">
        <v>451</v>
      </c>
      <c r="B443" s="2" t="s">
        <v>194</v>
      </c>
      <c r="C443" s="48" t="str">
        <f t="shared" si="170"/>
        <v>LA England - South Kesteven</v>
      </c>
      <c r="D443" s="69">
        <f t="shared" si="161"/>
        <v>54245</v>
      </c>
      <c r="E443" s="69">
        <f t="shared" si="162"/>
        <v>59513</v>
      </c>
      <c r="F443" s="70">
        <f t="shared" si="163"/>
        <v>143225</v>
      </c>
      <c r="G443" s="70">
        <f t="shared" si="164"/>
        <v>69158</v>
      </c>
      <c r="H443" s="71">
        <f t="shared" si="165"/>
        <v>74067</v>
      </c>
      <c r="I443" s="71">
        <f t="shared" si="166"/>
        <v>54245</v>
      </c>
      <c r="J443" s="71">
        <f t="shared" si="167"/>
        <v>59513</v>
      </c>
      <c r="K443" s="68">
        <f t="shared" si="168"/>
        <v>14913</v>
      </c>
      <c r="L443" s="69">
        <f t="shared" si="169"/>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3">
      <c r="A444" s="49" t="s">
        <v>451</v>
      </c>
      <c r="B444" s="2" t="s">
        <v>108</v>
      </c>
      <c r="C444" s="48" t="str">
        <f t="shared" si="170"/>
        <v>LA England - South Lakeland</v>
      </c>
      <c r="D444" s="69">
        <f t="shared" si="161"/>
        <v>42237</v>
      </c>
      <c r="E444" s="69">
        <f t="shared" si="162"/>
        <v>44966</v>
      </c>
      <c r="F444" s="70">
        <f t="shared" si="163"/>
        <v>104905</v>
      </c>
      <c r="G444" s="70">
        <f t="shared" si="164"/>
        <v>51436</v>
      </c>
      <c r="H444" s="71">
        <f t="shared" si="165"/>
        <v>53469</v>
      </c>
      <c r="I444" s="71">
        <f t="shared" si="166"/>
        <v>42237</v>
      </c>
      <c r="J444" s="71">
        <f t="shared" si="167"/>
        <v>44966</v>
      </c>
      <c r="K444" s="68">
        <f t="shared" si="168"/>
        <v>9199</v>
      </c>
      <c r="L444" s="69">
        <f t="shared" si="169"/>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3">
      <c r="A445" s="49" t="s">
        <v>451</v>
      </c>
      <c r="B445" s="2" t="s">
        <v>201</v>
      </c>
      <c r="C445" s="48" t="str">
        <f t="shared" si="170"/>
        <v>LA England - South Norfolk</v>
      </c>
      <c r="D445" s="69">
        <f t="shared" si="161"/>
        <v>54756</v>
      </c>
      <c r="E445" s="69">
        <f t="shared" si="162"/>
        <v>59293</v>
      </c>
      <c r="F445" s="70">
        <f t="shared" si="163"/>
        <v>143066</v>
      </c>
      <c r="G445" s="70">
        <f t="shared" si="164"/>
        <v>69698</v>
      </c>
      <c r="H445" s="71">
        <f t="shared" si="165"/>
        <v>73368</v>
      </c>
      <c r="I445" s="71">
        <f t="shared" si="166"/>
        <v>54756</v>
      </c>
      <c r="J445" s="71">
        <f t="shared" si="167"/>
        <v>59293</v>
      </c>
      <c r="K445" s="68">
        <f t="shared" si="168"/>
        <v>14942</v>
      </c>
      <c r="L445" s="69">
        <f t="shared" si="169"/>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3">
      <c r="A446" s="49" t="s">
        <v>451</v>
      </c>
      <c r="B446" s="2" t="s">
        <v>207</v>
      </c>
      <c r="C446" s="48" t="str">
        <f t="shared" si="170"/>
        <v>LA England - South Northamptonshire</v>
      </c>
      <c r="D446" s="69">
        <f t="shared" si="161"/>
        <v>36614</v>
      </c>
      <c r="E446" s="69">
        <f t="shared" si="162"/>
        <v>38568</v>
      </c>
      <c r="F446" s="70">
        <f t="shared" si="163"/>
        <v>95492</v>
      </c>
      <c r="G446" s="70">
        <f t="shared" si="164"/>
        <v>47041</v>
      </c>
      <c r="H446" s="71">
        <f t="shared" si="165"/>
        <v>48451</v>
      </c>
      <c r="I446" s="71">
        <f t="shared" si="166"/>
        <v>36614</v>
      </c>
      <c r="J446" s="71">
        <f t="shared" si="167"/>
        <v>38568</v>
      </c>
      <c r="K446" s="68">
        <f t="shared" si="168"/>
        <v>10427</v>
      </c>
      <c r="L446" s="69">
        <f t="shared" si="169"/>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3">
      <c r="A447" s="49" t="s">
        <v>451</v>
      </c>
      <c r="B447" s="2" t="s">
        <v>224</v>
      </c>
      <c r="C447" s="48" t="str">
        <f t="shared" si="170"/>
        <v>LA England - South Oxfordshire</v>
      </c>
      <c r="D447" s="69">
        <f t="shared" si="161"/>
        <v>54970</v>
      </c>
      <c r="E447" s="69">
        <f t="shared" si="162"/>
        <v>57907</v>
      </c>
      <c r="F447" s="70">
        <f t="shared" si="163"/>
        <v>143782</v>
      </c>
      <c r="G447" s="70">
        <f t="shared" si="164"/>
        <v>70843</v>
      </c>
      <c r="H447" s="71">
        <f t="shared" si="165"/>
        <v>72939</v>
      </c>
      <c r="I447" s="71">
        <f t="shared" si="166"/>
        <v>54970</v>
      </c>
      <c r="J447" s="71">
        <f t="shared" si="167"/>
        <v>57907</v>
      </c>
      <c r="K447" s="68">
        <f t="shared" si="168"/>
        <v>15873</v>
      </c>
      <c r="L447" s="69">
        <f t="shared" si="169"/>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3">
      <c r="A448" s="49" t="s">
        <v>451</v>
      </c>
      <c r="B448" s="2" t="s">
        <v>180</v>
      </c>
      <c r="C448" s="48" t="str">
        <f t="shared" si="170"/>
        <v>LA England - South Ribble</v>
      </c>
      <c r="D448" s="69">
        <f t="shared" si="161"/>
        <v>42848</v>
      </c>
      <c r="E448" s="69">
        <f t="shared" si="162"/>
        <v>45759</v>
      </c>
      <c r="F448" s="70">
        <f t="shared" si="163"/>
        <v>111086</v>
      </c>
      <c r="G448" s="70">
        <f t="shared" si="164"/>
        <v>54290</v>
      </c>
      <c r="H448" s="71">
        <f t="shared" si="165"/>
        <v>56796</v>
      </c>
      <c r="I448" s="71">
        <f t="shared" si="166"/>
        <v>42848</v>
      </c>
      <c r="J448" s="71">
        <f t="shared" si="167"/>
        <v>45759</v>
      </c>
      <c r="K448" s="68">
        <f t="shared" si="168"/>
        <v>11442</v>
      </c>
      <c r="L448" s="69">
        <f t="shared" si="169"/>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3">
      <c r="A449" s="49" t="s">
        <v>451</v>
      </c>
      <c r="B449" s="2" t="s">
        <v>227</v>
      </c>
      <c r="C449" s="48" t="str">
        <f t="shared" si="170"/>
        <v>LA England - South Somerset</v>
      </c>
      <c r="D449" s="69">
        <f t="shared" si="161"/>
        <v>65942</v>
      </c>
      <c r="E449" s="69">
        <f t="shared" si="162"/>
        <v>69757</v>
      </c>
      <c r="F449" s="70">
        <f t="shared" si="163"/>
        <v>168696</v>
      </c>
      <c r="G449" s="70">
        <f t="shared" si="164"/>
        <v>82704</v>
      </c>
      <c r="H449" s="71">
        <f t="shared" si="165"/>
        <v>85992</v>
      </c>
      <c r="I449" s="71">
        <f t="shared" si="166"/>
        <v>65942</v>
      </c>
      <c r="J449" s="71">
        <f t="shared" si="167"/>
        <v>69757</v>
      </c>
      <c r="K449" s="68">
        <f t="shared" si="168"/>
        <v>16762</v>
      </c>
      <c r="L449" s="69">
        <f t="shared" si="169"/>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3">
      <c r="A450" s="49" t="s">
        <v>451</v>
      </c>
      <c r="B450" s="2" t="s">
        <v>232</v>
      </c>
      <c r="C450" s="48" t="str">
        <f t="shared" si="170"/>
        <v>LA England - South Staffordshire</v>
      </c>
      <c r="D450" s="69">
        <f t="shared" si="161"/>
        <v>46031</v>
      </c>
      <c r="E450" s="69">
        <f t="shared" si="162"/>
        <v>46380</v>
      </c>
      <c r="F450" s="70">
        <f t="shared" si="163"/>
        <v>112369</v>
      </c>
      <c r="G450" s="70">
        <f t="shared" si="164"/>
        <v>56208</v>
      </c>
      <c r="H450" s="71">
        <f t="shared" si="165"/>
        <v>56161</v>
      </c>
      <c r="I450" s="71">
        <f t="shared" si="166"/>
        <v>46031</v>
      </c>
      <c r="J450" s="71">
        <f t="shared" si="167"/>
        <v>46380</v>
      </c>
      <c r="K450" s="68">
        <f t="shared" si="168"/>
        <v>10177</v>
      </c>
      <c r="L450" s="69">
        <f t="shared" si="169"/>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3">
      <c r="A451" s="49" t="s">
        <v>451</v>
      </c>
      <c r="B451" s="2" t="s">
        <v>84</v>
      </c>
      <c r="C451" s="48" t="str">
        <f t="shared" si="170"/>
        <v>LA England - South Tyneside</v>
      </c>
      <c r="D451" s="69">
        <f t="shared" si="161"/>
        <v>57876</v>
      </c>
      <c r="E451" s="69">
        <f t="shared" si="162"/>
        <v>63002</v>
      </c>
      <c r="F451" s="70">
        <f t="shared" si="163"/>
        <v>151133</v>
      </c>
      <c r="G451" s="70">
        <f t="shared" si="164"/>
        <v>73400</v>
      </c>
      <c r="H451" s="71">
        <f t="shared" si="165"/>
        <v>77733</v>
      </c>
      <c r="I451" s="71">
        <f t="shared" si="166"/>
        <v>57876</v>
      </c>
      <c r="J451" s="71">
        <f t="shared" si="167"/>
        <v>63002</v>
      </c>
      <c r="K451" s="68">
        <f t="shared" si="168"/>
        <v>15524</v>
      </c>
      <c r="L451" s="69">
        <f t="shared" si="169"/>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3">
      <c r="A452" s="49" t="s">
        <v>451</v>
      </c>
      <c r="B452" s="2" t="s">
        <v>309</v>
      </c>
      <c r="C452" s="48" t="str">
        <f t="shared" si="170"/>
        <v>LA England - Southampton</v>
      </c>
      <c r="D452" s="69">
        <f t="shared" si="161"/>
        <v>102904</v>
      </c>
      <c r="E452" s="69">
        <f t="shared" si="162"/>
        <v>98162</v>
      </c>
      <c r="F452" s="70">
        <f t="shared" si="163"/>
        <v>252872</v>
      </c>
      <c r="G452" s="70">
        <f t="shared" si="164"/>
        <v>129669</v>
      </c>
      <c r="H452" s="71">
        <f t="shared" si="165"/>
        <v>123203</v>
      </c>
      <c r="I452" s="71">
        <f t="shared" si="166"/>
        <v>102904</v>
      </c>
      <c r="J452" s="71">
        <f t="shared" si="167"/>
        <v>98162</v>
      </c>
      <c r="K452" s="68">
        <f t="shared" si="168"/>
        <v>26765</v>
      </c>
      <c r="L452" s="69">
        <f t="shared" si="169"/>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3">
      <c r="A453" s="49" t="s">
        <v>451</v>
      </c>
      <c r="B453" s="2" t="s">
        <v>328</v>
      </c>
      <c r="C453" s="48" t="str">
        <f t="shared" si="170"/>
        <v>LA England - Southend-on-Sea</v>
      </c>
      <c r="D453" s="69">
        <f t="shared" si="161"/>
        <v>69358</v>
      </c>
      <c r="E453" s="69">
        <f t="shared" si="162"/>
        <v>73679</v>
      </c>
      <c r="F453" s="70">
        <f t="shared" si="163"/>
        <v>182773</v>
      </c>
      <c r="G453" s="70">
        <f t="shared" si="164"/>
        <v>89594</v>
      </c>
      <c r="H453" s="71">
        <f t="shared" si="165"/>
        <v>93179</v>
      </c>
      <c r="I453" s="71">
        <f t="shared" si="166"/>
        <v>69358</v>
      </c>
      <c r="J453" s="71">
        <f t="shared" si="167"/>
        <v>73679</v>
      </c>
      <c r="K453" s="68">
        <f t="shared" si="168"/>
        <v>20236</v>
      </c>
      <c r="L453" s="69">
        <f t="shared" si="169"/>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3">
      <c r="A454" s="49" t="s">
        <v>451</v>
      </c>
      <c r="B454" s="2" t="s">
        <v>58</v>
      </c>
      <c r="C454" s="48" t="str">
        <f t="shared" si="170"/>
        <v>LA England - Southwark</v>
      </c>
      <c r="D454" s="69">
        <f t="shared" si="161"/>
        <v>127180</v>
      </c>
      <c r="E454" s="69">
        <f t="shared" si="162"/>
        <v>126931</v>
      </c>
      <c r="F454" s="70">
        <f t="shared" si="163"/>
        <v>320017</v>
      </c>
      <c r="G454" s="70">
        <f t="shared" si="164"/>
        <v>160856</v>
      </c>
      <c r="H454" s="71">
        <f t="shared" si="165"/>
        <v>159161</v>
      </c>
      <c r="I454" s="71">
        <f t="shared" si="166"/>
        <v>127180</v>
      </c>
      <c r="J454" s="71">
        <f t="shared" si="167"/>
        <v>126931</v>
      </c>
      <c r="K454" s="68">
        <f t="shared" si="168"/>
        <v>33676</v>
      </c>
      <c r="L454" s="69">
        <f t="shared" si="169"/>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3">
      <c r="A455" s="49" t="s">
        <v>451</v>
      </c>
      <c r="B455" s="2" t="s">
        <v>245</v>
      </c>
      <c r="C455" s="48" t="str">
        <f t="shared" si="170"/>
        <v>LA England - Spelthorne</v>
      </c>
      <c r="D455" s="69">
        <f t="shared" si="161"/>
        <v>37757</v>
      </c>
      <c r="E455" s="69">
        <f t="shared" si="162"/>
        <v>40057</v>
      </c>
      <c r="F455" s="70">
        <f t="shared" si="163"/>
        <v>99873</v>
      </c>
      <c r="G455" s="70">
        <f t="shared" si="164"/>
        <v>49178</v>
      </c>
      <c r="H455" s="71">
        <f t="shared" si="165"/>
        <v>50695</v>
      </c>
      <c r="I455" s="71">
        <f t="shared" si="166"/>
        <v>37757</v>
      </c>
      <c r="J455" s="71">
        <f t="shared" si="167"/>
        <v>40057</v>
      </c>
      <c r="K455" s="68">
        <f t="shared" si="168"/>
        <v>11421</v>
      </c>
      <c r="L455" s="69">
        <f t="shared" si="169"/>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3">
      <c r="A456" s="49" t="s">
        <v>451</v>
      </c>
      <c r="B456" s="2" t="s">
        <v>159</v>
      </c>
      <c r="C456" s="48" t="str">
        <f t="shared" si="170"/>
        <v>LA England - St Albans</v>
      </c>
      <c r="D456" s="69">
        <f t="shared" si="161"/>
        <v>54058</v>
      </c>
      <c r="E456" s="69">
        <f t="shared" si="162"/>
        <v>58149</v>
      </c>
      <c r="F456" s="70">
        <f t="shared" si="163"/>
        <v>149317</v>
      </c>
      <c r="G456" s="70">
        <f t="shared" si="164"/>
        <v>73197</v>
      </c>
      <c r="H456" s="71">
        <f t="shared" si="165"/>
        <v>76120</v>
      </c>
      <c r="I456" s="71">
        <f t="shared" si="166"/>
        <v>54058</v>
      </c>
      <c r="J456" s="71">
        <f t="shared" si="167"/>
        <v>58149</v>
      </c>
      <c r="K456" s="68">
        <f t="shared" si="168"/>
        <v>19139</v>
      </c>
      <c r="L456" s="69">
        <f t="shared" si="169"/>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3">
      <c r="A457" s="49" t="s">
        <v>451</v>
      </c>
      <c r="B457" s="2" t="s">
        <v>74</v>
      </c>
      <c r="C457" s="48" t="str">
        <f t="shared" si="170"/>
        <v>LA England - St. Helens</v>
      </c>
      <c r="D457" s="69">
        <f t="shared" si="161"/>
        <v>70210</v>
      </c>
      <c r="E457" s="69">
        <f t="shared" si="162"/>
        <v>73992</v>
      </c>
      <c r="F457" s="70">
        <f t="shared" si="163"/>
        <v>181095</v>
      </c>
      <c r="G457" s="70">
        <f t="shared" si="164"/>
        <v>89111</v>
      </c>
      <c r="H457" s="71">
        <f t="shared" si="165"/>
        <v>91984</v>
      </c>
      <c r="I457" s="71">
        <f t="shared" si="166"/>
        <v>70210</v>
      </c>
      <c r="J457" s="71">
        <f t="shared" si="167"/>
        <v>73992</v>
      </c>
      <c r="K457" s="68">
        <f t="shared" si="168"/>
        <v>18901</v>
      </c>
      <c r="L457" s="69">
        <f t="shared" si="169"/>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3">
      <c r="A458" s="49" t="s">
        <v>451</v>
      </c>
      <c r="B458" s="2" t="s">
        <v>233</v>
      </c>
      <c r="C458" s="48" t="str">
        <f t="shared" si="170"/>
        <v>LA England - Stafford</v>
      </c>
      <c r="D458" s="69">
        <f t="shared" si="161"/>
        <v>55126</v>
      </c>
      <c r="E458" s="69">
        <f t="shared" si="162"/>
        <v>56337</v>
      </c>
      <c r="F458" s="70">
        <f t="shared" si="163"/>
        <v>137858</v>
      </c>
      <c r="G458" s="70">
        <f t="shared" si="164"/>
        <v>68617</v>
      </c>
      <c r="H458" s="71">
        <f t="shared" si="165"/>
        <v>69241</v>
      </c>
      <c r="I458" s="71">
        <f t="shared" si="166"/>
        <v>55126</v>
      </c>
      <c r="J458" s="71">
        <f t="shared" si="167"/>
        <v>56337</v>
      </c>
      <c r="K458" s="68">
        <f t="shared" si="168"/>
        <v>13491</v>
      </c>
      <c r="L458" s="69">
        <f t="shared" si="169"/>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3">
      <c r="A459" s="49" t="s">
        <v>451</v>
      </c>
      <c r="B459" s="2" t="s">
        <v>234</v>
      </c>
      <c r="C459" s="48" t="str">
        <f t="shared" si="170"/>
        <v>LA England - Staffordshire Moorlands</v>
      </c>
      <c r="D459" s="69">
        <f t="shared" si="161"/>
        <v>39426</v>
      </c>
      <c r="E459" s="69">
        <f t="shared" si="162"/>
        <v>41206</v>
      </c>
      <c r="F459" s="70">
        <f t="shared" si="163"/>
        <v>98427</v>
      </c>
      <c r="G459" s="70">
        <f t="shared" si="164"/>
        <v>48541</v>
      </c>
      <c r="H459" s="71">
        <f t="shared" si="165"/>
        <v>49886</v>
      </c>
      <c r="I459" s="71">
        <f t="shared" si="166"/>
        <v>39426</v>
      </c>
      <c r="J459" s="71">
        <f t="shared" si="167"/>
        <v>41206</v>
      </c>
      <c r="K459" s="68">
        <f t="shared" si="168"/>
        <v>9115</v>
      </c>
      <c r="L459" s="69">
        <f t="shared" si="169"/>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3">
      <c r="A460" s="49" t="s">
        <v>451</v>
      </c>
      <c r="B460" s="2" t="s">
        <v>160</v>
      </c>
      <c r="C460" s="48" t="str">
        <f t="shared" si="170"/>
        <v>LA England - Stevenage</v>
      </c>
      <c r="D460" s="69">
        <f t="shared" si="161"/>
        <v>33056</v>
      </c>
      <c r="E460" s="69">
        <f t="shared" si="162"/>
        <v>34693</v>
      </c>
      <c r="F460" s="70">
        <f t="shared" si="163"/>
        <v>88104</v>
      </c>
      <c r="G460" s="70">
        <f t="shared" si="164"/>
        <v>43628</v>
      </c>
      <c r="H460" s="71">
        <f t="shared" si="165"/>
        <v>44476</v>
      </c>
      <c r="I460" s="71">
        <f t="shared" si="166"/>
        <v>33056</v>
      </c>
      <c r="J460" s="71">
        <f t="shared" si="167"/>
        <v>34693</v>
      </c>
      <c r="K460" s="68">
        <f t="shared" si="168"/>
        <v>10572</v>
      </c>
      <c r="L460" s="69">
        <f t="shared" si="169"/>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3">
      <c r="A461" s="49" t="s">
        <v>451</v>
      </c>
      <c r="B461" s="2" t="s">
        <v>69</v>
      </c>
      <c r="C461" s="48" t="str">
        <f t="shared" si="170"/>
        <v>LA England - Stockport</v>
      </c>
      <c r="D461" s="69">
        <f t="shared" si="161"/>
        <v>111346</v>
      </c>
      <c r="E461" s="69">
        <f t="shared" si="162"/>
        <v>118948</v>
      </c>
      <c r="F461" s="70">
        <f t="shared" si="163"/>
        <v>294197</v>
      </c>
      <c r="G461" s="70">
        <f t="shared" si="164"/>
        <v>144354</v>
      </c>
      <c r="H461" s="71">
        <f t="shared" si="165"/>
        <v>149843</v>
      </c>
      <c r="I461" s="71">
        <f t="shared" si="166"/>
        <v>111346</v>
      </c>
      <c r="J461" s="71">
        <f t="shared" si="167"/>
        <v>118948</v>
      </c>
      <c r="K461" s="68">
        <f t="shared" si="168"/>
        <v>33008</v>
      </c>
      <c r="L461" s="69">
        <f t="shared" si="169"/>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3">
      <c r="A462" s="49" t="s">
        <v>451</v>
      </c>
      <c r="B462" s="2" t="s">
        <v>314</v>
      </c>
      <c r="C462" s="48" t="str">
        <f t="shared" si="170"/>
        <v>LA England - Stockton-on-Tees</v>
      </c>
      <c r="D462" s="69">
        <f t="shared" si="161"/>
        <v>75118</v>
      </c>
      <c r="E462" s="69">
        <f t="shared" si="162"/>
        <v>78280</v>
      </c>
      <c r="F462" s="70">
        <f t="shared" si="163"/>
        <v>197419</v>
      </c>
      <c r="G462" s="70">
        <f t="shared" si="164"/>
        <v>97711</v>
      </c>
      <c r="H462" s="71">
        <f t="shared" si="165"/>
        <v>99708</v>
      </c>
      <c r="I462" s="71">
        <f t="shared" si="166"/>
        <v>75118</v>
      </c>
      <c r="J462" s="71">
        <f t="shared" si="167"/>
        <v>78280</v>
      </c>
      <c r="K462" s="68">
        <f t="shared" si="168"/>
        <v>22593</v>
      </c>
      <c r="L462" s="69">
        <f t="shared" si="169"/>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3">
      <c r="A463" s="49" t="s">
        <v>451</v>
      </c>
      <c r="B463" s="2" t="s">
        <v>323</v>
      </c>
      <c r="C463" s="48" t="str">
        <f t="shared" si="170"/>
        <v>LA England - Stoke-on-Trent</v>
      </c>
      <c r="D463" s="69">
        <f t="shared" si="161"/>
        <v>99486</v>
      </c>
      <c r="E463" s="69">
        <f t="shared" si="162"/>
        <v>98831</v>
      </c>
      <c r="F463" s="70">
        <f t="shared" si="163"/>
        <v>256622</v>
      </c>
      <c r="G463" s="70">
        <f t="shared" si="164"/>
        <v>129266</v>
      </c>
      <c r="H463" s="71">
        <f t="shared" si="165"/>
        <v>127356</v>
      </c>
      <c r="I463" s="71">
        <f t="shared" si="166"/>
        <v>99486</v>
      </c>
      <c r="J463" s="71">
        <f t="shared" si="167"/>
        <v>98831</v>
      </c>
      <c r="K463" s="68">
        <f t="shared" si="168"/>
        <v>29780</v>
      </c>
      <c r="L463" s="69">
        <f t="shared" si="169"/>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3">
      <c r="A464" s="49" t="s">
        <v>451</v>
      </c>
      <c r="B464" s="2" t="s">
        <v>251</v>
      </c>
      <c r="C464" s="48" t="str">
        <f t="shared" si="170"/>
        <v>LA England - Stratford-on-Avon</v>
      </c>
      <c r="D464" s="69">
        <f t="shared" si="161"/>
        <v>51659</v>
      </c>
      <c r="E464" s="69">
        <f t="shared" si="162"/>
        <v>55862</v>
      </c>
      <c r="F464" s="70">
        <f t="shared" si="163"/>
        <v>132402</v>
      </c>
      <c r="G464" s="70">
        <f t="shared" si="164"/>
        <v>64378</v>
      </c>
      <c r="H464" s="71">
        <f t="shared" si="165"/>
        <v>68024</v>
      </c>
      <c r="I464" s="71">
        <f t="shared" si="166"/>
        <v>51659</v>
      </c>
      <c r="J464" s="71">
        <f t="shared" si="167"/>
        <v>55862</v>
      </c>
      <c r="K464" s="68">
        <f t="shared" si="168"/>
        <v>12719</v>
      </c>
      <c r="L464" s="69">
        <f t="shared" si="169"/>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3">
      <c r="A465" s="49" t="s">
        <v>451</v>
      </c>
      <c r="B465" s="2" t="s">
        <v>142</v>
      </c>
      <c r="C465" s="48" t="str">
        <f t="shared" si="170"/>
        <v>LA England - Stroud</v>
      </c>
      <c r="D465" s="69">
        <f t="shared" ref="D465:D521" si="171">I465</f>
        <v>46929</v>
      </c>
      <c r="E465" s="69">
        <f t="shared" ref="E465:E521" si="172">J465</f>
        <v>49779</v>
      </c>
      <c r="F465" s="70">
        <f t="shared" ref="F465:F521" si="173">G465+H465</f>
        <v>120903</v>
      </c>
      <c r="G465" s="70">
        <f t="shared" ref="G465:G521" si="174">SUM(M465:CY465)</f>
        <v>59362</v>
      </c>
      <c r="H465" s="71">
        <f t="shared" ref="H465:H521" si="175">SUM(CZ465:GL465)</f>
        <v>61541</v>
      </c>
      <c r="I465" s="71">
        <f t="shared" ref="I465:I521" si="176">SUM(AE465:CY465)</f>
        <v>46929</v>
      </c>
      <c r="J465" s="71">
        <f t="shared" ref="J465:J521" si="177">SUM(DR465:GL465)</f>
        <v>49779</v>
      </c>
      <c r="K465" s="68">
        <f t="shared" ref="K465:K521" si="178">SUM(M465:AD465)</f>
        <v>12433</v>
      </c>
      <c r="L465" s="69">
        <f t="shared" ref="L465:L521" si="179">SUM(CZ465:DQ465)</f>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3">
      <c r="A466" s="49" t="s">
        <v>451</v>
      </c>
      <c r="B466" s="2" t="s">
        <v>85</v>
      </c>
      <c r="C466" s="48" t="str">
        <f t="shared" si="170"/>
        <v>LA England - Sunderland</v>
      </c>
      <c r="D466" s="69">
        <f t="shared" si="171"/>
        <v>107086</v>
      </c>
      <c r="E466" s="69">
        <f t="shared" si="172"/>
        <v>115795</v>
      </c>
      <c r="F466" s="70">
        <f t="shared" si="173"/>
        <v>277846</v>
      </c>
      <c r="G466" s="70">
        <f t="shared" si="174"/>
        <v>135461</v>
      </c>
      <c r="H466" s="71">
        <f t="shared" si="175"/>
        <v>142385</v>
      </c>
      <c r="I466" s="71">
        <f t="shared" si="176"/>
        <v>107086</v>
      </c>
      <c r="J466" s="71">
        <f t="shared" si="177"/>
        <v>115795</v>
      </c>
      <c r="K466" s="68">
        <f t="shared" si="178"/>
        <v>28375</v>
      </c>
      <c r="L466" s="69">
        <f t="shared" si="179"/>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3">
      <c r="A467" s="49" t="s">
        <v>451</v>
      </c>
      <c r="B467" s="2" t="s">
        <v>246</v>
      </c>
      <c r="C467" s="48" t="str">
        <f t="shared" ref="C467:C521" si="180">CONCATENATE(A467," - ",B467)</f>
        <v>LA England - Surrey Heath</v>
      </c>
      <c r="D467" s="69">
        <f t="shared" si="171"/>
        <v>34154</v>
      </c>
      <c r="E467" s="69">
        <f t="shared" si="172"/>
        <v>35766</v>
      </c>
      <c r="F467" s="70">
        <f t="shared" si="173"/>
        <v>89204</v>
      </c>
      <c r="G467" s="70">
        <f t="shared" si="174"/>
        <v>44062</v>
      </c>
      <c r="H467" s="71">
        <f t="shared" si="175"/>
        <v>45142</v>
      </c>
      <c r="I467" s="71">
        <f t="shared" si="176"/>
        <v>34154</v>
      </c>
      <c r="J467" s="71">
        <f t="shared" si="177"/>
        <v>35766</v>
      </c>
      <c r="K467" s="68">
        <f t="shared" si="178"/>
        <v>9908</v>
      </c>
      <c r="L467" s="69">
        <f t="shared" si="179"/>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3">
      <c r="A468" s="49" t="s">
        <v>451</v>
      </c>
      <c r="B468" s="2" t="s">
        <v>59</v>
      </c>
      <c r="C468" s="48" t="str">
        <f t="shared" si="180"/>
        <v>LA England - Sutton</v>
      </c>
      <c r="D468" s="69">
        <f t="shared" si="171"/>
        <v>76020</v>
      </c>
      <c r="E468" s="69">
        <f t="shared" si="172"/>
        <v>82337</v>
      </c>
      <c r="F468" s="70">
        <f t="shared" si="173"/>
        <v>207707</v>
      </c>
      <c r="G468" s="70">
        <f t="shared" si="174"/>
        <v>101319</v>
      </c>
      <c r="H468" s="71">
        <f t="shared" si="175"/>
        <v>106388</v>
      </c>
      <c r="I468" s="71">
        <f t="shared" si="176"/>
        <v>76020</v>
      </c>
      <c r="J468" s="71">
        <f t="shared" si="177"/>
        <v>82337</v>
      </c>
      <c r="K468" s="68">
        <f t="shared" si="178"/>
        <v>25299</v>
      </c>
      <c r="L468" s="69">
        <f t="shared" si="179"/>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3">
      <c r="A469" s="49" t="s">
        <v>451</v>
      </c>
      <c r="B469" s="2" t="s">
        <v>169</v>
      </c>
      <c r="C469" s="48" t="str">
        <f t="shared" si="180"/>
        <v>LA England - Swale</v>
      </c>
      <c r="D469" s="69">
        <f t="shared" si="171"/>
        <v>56848</v>
      </c>
      <c r="E469" s="69">
        <f t="shared" si="172"/>
        <v>59835</v>
      </c>
      <c r="F469" s="70">
        <f t="shared" si="173"/>
        <v>151015</v>
      </c>
      <c r="G469" s="70">
        <f t="shared" si="174"/>
        <v>74521</v>
      </c>
      <c r="H469" s="71">
        <f t="shared" si="175"/>
        <v>76494</v>
      </c>
      <c r="I469" s="71">
        <f t="shared" si="176"/>
        <v>56848</v>
      </c>
      <c r="J469" s="71">
        <f t="shared" si="177"/>
        <v>59835</v>
      </c>
      <c r="K469" s="68">
        <f t="shared" si="178"/>
        <v>17673</v>
      </c>
      <c r="L469" s="69">
        <f t="shared" si="179"/>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3">
      <c r="A470" s="49" t="s">
        <v>451</v>
      </c>
      <c r="B470" s="2" t="s">
        <v>300</v>
      </c>
      <c r="C470" s="48" t="str">
        <f t="shared" si="180"/>
        <v>LA England - Swindon</v>
      </c>
      <c r="D470" s="69">
        <f t="shared" si="171"/>
        <v>85303</v>
      </c>
      <c r="E470" s="69">
        <f t="shared" si="172"/>
        <v>86826</v>
      </c>
      <c r="F470" s="70">
        <f t="shared" si="173"/>
        <v>222881</v>
      </c>
      <c r="G470" s="70">
        <f t="shared" si="174"/>
        <v>111279</v>
      </c>
      <c r="H470" s="71">
        <f t="shared" si="175"/>
        <v>111602</v>
      </c>
      <c r="I470" s="71">
        <f t="shared" si="176"/>
        <v>85303</v>
      </c>
      <c r="J470" s="71">
        <f t="shared" si="177"/>
        <v>86826</v>
      </c>
      <c r="K470" s="68">
        <f t="shared" si="178"/>
        <v>25976</v>
      </c>
      <c r="L470" s="69">
        <f t="shared" si="179"/>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3">
      <c r="A471" s="49" t="s">
        <v>451</v>
      </c>
      <c r="B471" s="2" t="s">
        <v>70</v>
      </c>
      <c r="C471" s="48" t="str">
        <f t="shared" si="180"/>
        <v>LA England - Tameside</v>
      </c>
      <c r="D471" s="69">
        <f t="shared" si="171"/>
        <v>85944</v>
      </c>
      <c r="E471" s="69">
        <f t="shared" si="172"/>
        <v>90217</v>
      </c>
      <c r="F471" s="70">
        <f t="shared" si="173"/>
        <v>227117</v>
      </c>
      <c r="G471" s="70">
        <f t="shared" si="174"/>
        <v>111979</v>
      </c>
      <c r="H471" s="71">
        <f t="shared" si="175"/>
        <v>115138</v>
      </c>
      <c r="I471" s="71">
        <f t="shared" si="176"/>
        <v>85944</v>
      </c>
      <c r="J471" s="71">
        <f t="shared" si="177"/>
        <v>90217</v>
      </c>
      <c r="K471" s="68">
        <f t="shared" si="178"/>
        <v>26035</v>
      </c>
      <c r="L471" s="69">
        <f t="shared" si="179"/>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3">
      <c r="A472" s="49" t="s">
        <v>451</v>
      </c>
      <c r="B472" s="2" t="s">
        <v>235</v>
      </c>
      <c r="C472" s="48" t="str">
        <f t="shared" si="180"/>
        <v>LA England - Tamworth</v>
      </c>
      <c r="D472" s="69">
        <f t="shared" si="171"/>
        <v>29058</v>
      </c>
      <c r="E472" s="69">
        <f t="shared" si="172"/>
        <v>31143</v>
      </c>
      <c r="F472" s="70">
        <f t="shared" si="173"/>
        <v>76864</v>
      </c>
      <c r="G472" s="70">
        <f t="shared" si="174"/>
        <v>37691</v>
      </c>
      <c r="H472" s="71">
        <f t="shared" si="175"/>
        <v>39173</v>
      </c>
      <c r="I472" s="71">
        <f t="shared" si="176"/>
        <v>29058</v>
      </c>
      <c r="J472" s="71">
        <f t="shared" si="177"/>
        <v>31143</v>
      </c>
      <c r="K472" s="68">
        <f t="shared" si="178"/>
        <v>8633</v>
      </c>
      <c r="L472" s="69">
        <f t="shared" si="179"/>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3">
      <c r="A473" s="49" t="s">
        <v>451</v>
      </c>
      <c r="B473" s="2" t="s">
        <v>247</v>
      </c>
      <c r="C473" s="48" t="str">
        <f t="shared" si="180"/>
        <v>LA England - Tandridge</v>
      </c>
      <c r="D473" s="69">
        <f t="shared" si="171"/>
        <v>33252</v>
      </c>
      <c r="E473" s="69">
        <f t="shared" si="172"/>
        <v>36059</v>
      </c>
      <c r="F473" s="70">
        <f t="shared" si="173"/>
        <v>88542</v>
      </c>
      <c r="G473" s="70">
        <f t="shared" si="174"/>
        <v>43086</v>
      </c>
      <c r="H473" s="71">
        <f t="shared" si="175"/>
        <v>45456</v>
      </c>
      <c r="I473" s="71">
        <f t="shared" si="176"/>
        <v>33252</v>
      </c>
      <c r="J473" s="71">
        <f t="shared" si="177"/>
        <v>36059</v>
      </c>
      <c r="K473" s="68">
        <f t="shared" si="178"/>
        <v>9834</v>
      </c>
      <c r="L473" s="69">
        <f t="shared" si="179"/>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3">
      <c r="A474" s="49" t="s">
        <v>451</v>
      </c>
      <c r="B474" s="2" t="s">
        <v>122</v>
      </c>
      <c r="C474" s="48" t="str">
        <f t="shared" si="180"/>
        <v>LA England - Teignbridge</v>
      </c>
      <c r="D474" s="69">
        <f t="shared" si="171"/>
        <v>52517</v>
      </c>
      <c r="E474" s="69">
        <f t="shared" si="172"/>
        <v>57891</v>
      </c>
      <c r="F474" s="70">
        <f t="shared" si="173"/>
        <v>135039</v>
      </c>
      <c r="G474" s="70">
        <f t="shared" si="174"/>
        <v>65233</v>
      </c>
      <c r="H474" s="71">
        <f t="shared" si="175"/>
        <v>69806</v>
      </c>
      <c r="I474" s="71">
        <f t="shared" si="176"/>
        <v>52517</v>
      </c>
      <c r="J474" s="71">
        <f t="shared" si="177"/>
        <v>57891</v>
      </c>
      <c r="K474" s="68">
        <f t="shared" si="178"/>
        <v>12716</v>
      </c>
      <c r="L474" s="69">
        <f t="shared" si="179"/>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3">
      <c r="A475" s="49" t="s">
        <v>451</v>
      </c>
      <c r="B475" s="2" t="s">
        <v>324</v>
      </c>
      <c r="C475" s="48" t="str">
        <f t="shared" si="180"/>
        <v>LA England - Telford and Wrekin</v>
      </c>
      <c r="D475" s="69">
        <f t="shared" si="171"/>
        <v>68803</v>
      </c>
      <c r="E475" s="69">
        <f t="shared" si="172"/>
        <v>70873</v>
      </c>
      <c r="F475" s="70">
        <f t="shared" si="173"/>
        <v>181322</v>
      </c>
      <c r="G475" s="70">
        <f t="shared" si="174"/>
        <v>89974</v>
      </c>
      <c r="H475" s="71">
        <f t="shared" si="175"/>
        <v>91348</v>
      </c>
      <c r="I475" s="71">
        <f t="shared" si="176"/>
        <v>68803</v>
      </c>
      <c r="J475" s="71">
        <f t="shared" si="177"/>
        <v>70873</v>
      </c>
      <c r="K475" s="68">
        <f t="shared" si="178"/>
        <v>21171</v>
      </c>
      <c r="L475" s="69">
        <f t="shared" si="179"/>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3">
      <c r="A476" s="49" t="s">
        <v>451</v>
      </c>
      <c r="B476" s="2" t="s">
        <v>137</v>
      </c>
      <c r="C476" s="48" t="str">
        <f t="shared" si="180"/>
        <v>LA England - Tendring</v>
      </c>
      <c r="D476" s="69">
        <f t="shared" si="171"/>
        <v>57113</v>
      </c>
      <c r="E476" s="69">
        <f t="shared" si="172"/>
        <v>63160</v>
      </c>
      <c r="F476" s="70">
        <f t="shared" si="173"/>
        <v>147353</v>
      </c>
      <c r="G476" s="70">
        <f t="shared" si="174"/>
        <v>70931</v>
      </c>
      <c r="H476" s="71">
        <f t="shared" si="175"/>
        <v>76422</v>
      </c>
      <c r="I476" s="71">
        <f t="shared" si="176"/>
        <v>57113</v>
      </c>
      <c r="J476" s="71">
        <f t="shared" si="177"/>
        <v>63160</v>
      </c>
      <c r="K476" s="68">
        <f t="shared" si="178"/>
        <v>13818</v>
      </c>
      <c r="L476" s="69">
        <f t="shared" si="179"/>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3">
      <c r="A477" s="49" t="s">
        <v>451</v>
      </c>
      <c r="B477" s="2" t="s">
        <v>153</v>
      </c>
      <c r="C477" s="48" t="str">
        <f t="shared" si="180"/>
        <v>LA England - Test Valley</v>
      </c>
      <c r="D477" s="69">
        <f t="shared" si="171"/>
        <v>48416</v>
      </c>
      <c r="E477" s="69">
        <f t="shared" si="172"/>
        <v>52111</v>
      </c>
      <c r="F477" s="70">
        <f t="shared" si="173"/>
        <v>127163</v>
      </c>
      <c r="G477" s="70">
        <f t="shared" si="174"/>
        <v>61974</v>
      </c>
      <c r="H477" s="71">
        <f t="shared" si="175"/>
        <v>65189</v>
      </c>
      <c r="I477" s="71">
        <f t="shared" si="176"/>
        <v>48416</v>
      </c>
      <c r="J477" s="71">
        <f t="shared" si="177"/>
        <v>52111</v>
      </c>
      <c r="K477" s="68">
        <f t="shared" si="178"/>
        <v>13558</v>
      </c>
      <c r="L477" s="69">
        <f t="shared" si="179"/>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3">
      <c r="A478" s="49" t="s">
        <v>451</v>
      </c>
      <c r="B478" s="2" t="s">
        <v>143</v>
      </c>
      <c r="C478" s="48" t="str">
        <f t="shared" si="180"/>
        <v>LA England - Tewkesbury</v>
      </c>
      <c r="D478" s="69">
        <f t="shared" si="171"/>
        <v>36668</v>
      </c>
      <c r="E478" s="69">
        <f t="shared" si="172"/>
        <v>39846</v>
      </c>
      <c r="F478" s="70">
        <f t="shared" si="173"/>
        <v>96624</v>
      </c>
      <c r="G478" s="70">
        <f t="shared" si="174"/>
        <v>47084</v>
      </c>
      <c r="H478" s="71">
        <f t="shared" si="175"/>
        <v>49540</v>
      </c>
      <c r="I478" s="71">
        <f t="shared" si="176"/>
        <v>36668</v>
      </c>
      <c r="J478" s="71">
        <f t="shared" si="177"/>
        <v>39846</v>
      </c>
      <c r="K478" s="68">
        <f t="shared" si="178"/>
        <v>10416</v>
      </c>
      <c r="L478" s="69">
        <f t="shared" si="179"/>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3">
      <c r="A479" s="49" t="s">
        <v>451</v>
      </c>
      <c r="B479" s="2" t="s">
        <v>170</v>
      </c>
      <c r="C479" s="48" t="str">
        <f t="shared" si="180"/>
        <v>LA England - Thanet</v>
      </c>
      <c r="D479" s="69">
        <f t="shared" si="171"/>
        <v>52991</v>
      </c>
      <c r="E479" s="69">
        <f t="shared" si="172"/>
        <v>58674</v>
      </c>
      <c r="F479" s="70">
        <f t="shared" si="173"/>
        <v>141458</v>
      </c>
      <c r="G479" s="70">
        <f t="shared" si="174"/>
        <v>68514</v>
      </c>
      <c r="H479" s="71">
        <f t="shared" si="175"/>
        <v>72944</v>
      </c>
      <c r="I479" s="71">
        <f t="shared" si="176"/>
        <v>52991</v>
      </c>
      <c r="J479" s="71">
        <f t="shared" si="177"/>
        <v>58674</v>
      </c>
      <c r="K479" s="68">
        <f t="shared" si="178"/>
        <v>15523</v>
      </c>
      <c r="L479" s="69">
        <f t="shared" si="179"/>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3">
      <c r="A480" s="49" t="s">
        <v>451</v>
      </c>
      <c r="B480" s="2" t="s">
        <v>161</v>
      </c>
      <c r="C480" s="48" t="str">
        <f t="shared" si="180"/>
        <v>LA England - Three Rivers</v>
      </c>
      <c r="D480" s="69">
        <f t="shared" si="171"/>
        <v>34884</v>
      </c>
      <c r="E480" s="69">
        <f t="shared" si="172"/>
        <v>37587</v>
      </c>
      <c r="F480" s="70">
        <f t="shared" si="173"/>
        <v>93966</v>
      </c>
      <c r="G480" s="70">
        <f t="shared" si="174"/>
        <v>45849</v>
      </c>
      <c r="H480" s="71">
        <f t="shared" si="175"/>
        <v>48117</v>
      </c>
      <c r="I480" s="71">
        <f t="shared" si="176"/>
        <v>34884</v>
      </c>
      <c r="J480" s="71">
        <f t="shared" si="177"/>
        <v>37587</v>
      </c>
      <c r="K480" s="68">
        <f t="shared" si="178"/>
        <v>10965</v>
      </c>
      <c r="L480" s="69">
        <f t="shared" si="179"/>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3">
      <c r="A481" s="49" t="s">
        <v>451</v>
      </c>
      <c r="B481" s="2" t="s">
        <v>295</v>
      </c>
      <c r="C481" s="48" t="str">
        <f t="shared" si="180"/>
        <v>LA England - Thurrock</v>
      </c>
      <c r="D481" s="69">
        <f t="shared" si="171"/>
        <v>63352</v>
      </c>
      <c r="E481" s="69">
        <f t="shared" si="172"/>
        <v>66798</v>
      </c>
      <c r="F481" s="70">
        <f t="shared" si="173"/>
        <v>175531</v>
      </c>
      <c r="G481" s="70">
        <f t="shared" si="174"/>
        <v>86554</v>
      </c>
      <c r="H481" s="71">
        <f t="shared" si="175"/>
        <v>88977</v>
      </c>
      <c r="I481" s="71">
        <f t="shared" si="176"/>
        <v>63352</v>
      </c>
      <c r="J481" s="71">
        <f t="shared" si="177"/>
        <v>66798</v>
      </c>
      <c r="K481" s="68">
        <f t="shared" si="178"/>
        <v>23202</v>
      </c>
      <c r="L481" s="69">
        <f t="shared" si="179"/>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3">
      <c r="A482" s="49" t="s">
        <v>451</v>
      </c>
      <c r="B482" s="2" t="s">
        <v>396</v>
      </c>
      <c r="C482" s="48" t="str">
        <f t="shared" si="180"/>
        <v>LA England - Tonbridge and Malling</v>
      </c>
      <c r="D482" s="69">
        <f t="shared" si="171"/>
        <v>48907</v>
      </c>
      <c r="E482" s="69">
        <f t="shared" si="172"/>
        <v>53156</v>
      </c>
      <c r="F482" s="70">
        <f t="shared" si="173"/>
        <v>132571</v>
      </c>
      <c r="G482" s="70">
        <f t="shared" si="174"/>
        <v>64720</v>
      </c>
      <c r="H482" s="71">
        <f t="shared" si="175"/>
        <v>67851</v>
      </c>
      <c r="I482" s="71">
        <f t="shared" si="176"/>
        <v>48907</v>
      </c>
      <c r="J482" s="71">
        <f t="shared" si="177"/>
        <v>53156</v>
      </c>
      <c r="K482" s="68">
        <f t="shared" si="178"/>
        <v>15813</v>
      </c>
      <c r="L482" s="69">
        <f t="shared" si="179"/>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3">
      <c r="A483" s="49" t="s">
        <v>451</v>
      </c>
      <c r="B483" s="2" t="s">
        <v>397</v>
      </c>
      <c r="C483" s="48" t="str">
        <f t="shared" si="180"/>
        <v>LA England - Torbay</v>
      </c>
      <c r="D483" s="69">
        <f t="shared" si="171"/>
        <v>53359</v>
      </c>
      <c r="E483" s="69">
        <f t="shared" si="172"/>
        <v>57375</v>
      </c>
      <c r="F483" s="70">
        <f t="shared" si="173"/>
        <v>136218</v>
      </c>
      <c r="G483" s="70">
        <f t="shared" si="174"/>
        <v>66424</v>
      </c>
      <c r="H483" s="71">
        <f t="shared" si="175"/>
        <v>69794</v>
      </c>
      <c r="I483" s="71">
        <f t="shared" si="176"/>
        <v>53359</v>
      </c>
      <c r="J483" s="71">
        <f t="shared" si="177"/>
        <v>57375</v>
      </c>
      <c r="K483" s="68">
        <f t="shared" si="178"/>
        <v>13065</v>
      </c>
      <c r="L483" s="69">
        <f t="shared" si="179"/>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3">
      <c r="A484" s="49" t="s">
        <v>451</v>
      </c>
      <c r="B484" s="2" t="s">
        <v>399</v>
      </c>
      <c r="C484" s="48" t="str">
        <f t="shared" si="180"/>
        <v>LA England - Torridge</v>
      </c>
      <c r="D484" s="69">
        <f t="shared" si="171"/>
        <v>27253</v>
      </c>
      <c r="E484" s="69">
        <f t="shared" si="172"/>
        <v>29127</v>
      </c>
      <c r="F484" s="70">
        <f t="shared" si="173"/>
        <v>68719</v>
      </c>
      <c r="G484" s="70">
        <f t="shared" si="174"/>
        <v>33676</v>
      </c>
      <c r="H484" s="71">
        <f t="shared" si="175"/>
        <v>35043</v>
      </c>
      <c r="I484" s="71">
        <f t="shared" si="176"/>
        <v>27253</v>
      </c>
      <c r="J484" s="71">
        <f t="shared" si="177"/>
        <v>29127</v>
      </c>
      <c r="K484" s="68">
        <f t="shared" si="178"/>
        <v>6423</v>
      </c>
      <c r="L484" s="69">
        <f t="shared" si="179"/>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3">
      <c r="A485" s="49" t="s">
        <v>451</v>
      </c>
      <c r="B485" s="2" t="s">
        <v>60</v>
      </c>
      <c r="C485" s="48" t="str">
        <f t="shared" si="180"/>
        <v>LA England - Tower Hamlets</v>
      </c>
      <c r="D485" s="69">
        <f t="shared" si="171"/>
        <v>136620</v>
      </c>
      <c r="E485" s="69">
        <f t="shared" si="172"/>
        <v>121300</v>
      </c>
      <c r="F485" s="70">
        <f t="shared" si="173"/>
        <v>331969</v>
      </c>
      <c r="G485" s="70">
        <f t="shared" si="174"/>
        <v>174543</v>
      </c>
      <c r="H485" s="71">
        <f t="shared" si="175"/>
        <v>157426</v>
      </c>
      <c r="I485" s="71">
        <f t="shared" si="176"/>
        <v>136620</v>
      </c>
      <c r="J485" s="71">
        <f t="shared" si="177"/>
        <v>121300</v>
      </c>
      <c r="K485" s="68">
        <f t="shared" si="178"/>
        <v>37923</v>
      </c>
      <c r="L485" s="69">
        <f t="shared" si="179"/>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3">
      <c r="A486" s="49" t="s">
        <v>451</v>
      </c>
      <c r="B486" s="2" t="s">
        <v>71</v>
      </c>
      <c r="C486" s="48" t="str">
        <f t="shared" si="180"/>
        <v>LA England - Trafford</v>
      </c>
      <c r="D486" s="69">
        <f t="shared" si="171"/>
        <v>87288</v>
      </c>
      <c r="E486" s="69">
        <f t="shared" si="172"/>
        <v>93665</v>
      </c>
      <c r="F486" s="70">
        <f t="shared" si="173"/>
        <v>237579</v>
      </c>
      <c r="G486" s="70">
        <f t="shared" si="174"/>
        <v>116212</v>
      </c>
      <c r="H486" s="71">
        <f t="shared" si="175"/>
        <v>121367</v>
      </c>
      <c r="I486" s="71">
        <f t="shared" si="176"/>
        <v>87288</v>
      </c>
      <c r="J486" s="71">
        <f t="shared" si="177"/>
        <v>93665</v>
      </c>
      <c r="K486" s="68">
        <f t="shared" si="178"/>
        <v>28924</v>
      </c>
      <c r="L486" s="69">
        <f t="shared" si="179"/>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3">
      <c r="A487" s="49" t="s">
        <v>451</v>
      </c>
      <c r="B487" s="2" t="s">
        <v>400</v>
      </c>
      <c r="C487" s="48" t="str">
        <f t="shared" si="180"/>
        <v>LA England - Tunbridge Wells</v>
      </c>
      <c r="D487" s="69">
        <f t="shared" si="171"/>
        <v>44833</v>
      </c>
      <c r="E487" s="69">
        <f t="shared" si="172"/>
        <v>46979</v>
      </c>
      <c r="F487" s="70">
        <f t="shared" si="173"/>
        <v>118939</v>
      </c>
      <c r="G487" s="70">
        <f t="shared" si="174"/>
        <v>58599</v>
      </c>
      <c r="H487" s="71">
        <f t="shared" si="175"/>
        <v>60340</v>
      </c>
      <c r="I487" s="71">
        <f t="shared" si="176"/>
        <v>44833</v>
      </c>
      <c r="J487" s="71">
        <f t="shared" si="177"/>
        <v>46979</v>
      </c>
      <c r="K487" s="68">
        <f t="shared" si="178"/>
        <v>13766</v>
      </c>
      <c r="L487" s="69">
        <f t="shared" si="179"/>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3">
      <c r="A488" s="49" t="s">
        <v>451</v>
      </c>
      <c r="B488" s="2" t="s">
        <v>401</v>
      </c>
      <c r="C488" s="48" t="str">
        <f t="shared" si="180"/>
        <v>LA England - Uttlesford</v>
      </c>
      <c r="D488" s="69">
        <f t="shared" si="171"/>
        <v>35018</v>
      </c>
      <c r="E488" s="69">
        <f t="shared" si="172"/>
        <v>37077</v>
      </c>
      <c r="F488" s="70">
        <f t="shared" si="173"/>
        <v>92759</v>
      </c>
      <c r="G488" s="70">
        <f t="shared" si="174"/>
        <v>45552</v>
      </c>
      <c r="H488" s="71">
        <f t="shared" si="175"/>
        <v>47207</v>
      </c>
      <c r="I488" s="71">
        <f t="shared" si="176"/>
        <v>35018</v>
      </c>
      <c r="J488" s="71">
        <f t="shared" si="177"/>
        <v>37077</v>
      </c>
      <c r="K488" s="68">
        <f t="shared" si="178"/>
        <v>10534</v>
      </c>
      <c r="L488" s="69">
        <f t="shared" si="179"/>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3">
      <c r="A489" s="49" t="s">
        <v>451</v>
      </c>
      <c r="B489" s="2" t="s">
        <v>403</v>
      </c>
      <c r="C489" s="48" t="str">
        <f t="shared" si="180"/>
        <v>LA England - Vale of White Horse</v>
      </c>
      <c r="D489" s="69">
        <f t="shared" si="171"/>
        <v>53248</v>
      </c>
      <c r="E489" s="69">
        <f t="shared" si="172"/>
        <v>54845</v>
      </c>
      <c r="F489" s="70">
        <f t="shared" si="173"/>
        <v>137910</v>
      </c>
      <c r="G489" s="70">
        <f t="shared" si="174"/>
        <v>68800</v>
      </c>
      <c r="H489" s="71">
        <f t="shared" si="175"/>
        <v>69110</v>
      </c>
      <c r="I489" s="71">
        <f t="shared" si="176"/>
        <v>53248</v>
      </c>
      <c r="J489" s="71">
        <f t="shared" si="177"/>
        <v>54845</v>
      </c>
      <c r="K489" s="68">
        <f t="shared" si="178"/>
        <v>15552</v>
      </c>
      <c r="L489" s="69">
        <f t="shared" si="179"/>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3">
      <c r="A490" s="49" t="s">
        <v>451</v>
      </c>
      <c r="B490" s="2" t="s">
        <v>97</v>
      </c>
      <c r="C490" s="48" t="str">
        <f t="shared" si="180"/>
        <v>LA England - Wakefield</v>
      </c>
      <c r="D490" s="69">
        <f t="shared" si="171"/>
        <v>134520</v>
      </c>
      <c r="E490" s="69">
        <f t="shared" si="172"/>
        <v>142086</v>
      </c>
      <c r="F490" s="70">
        <f t="shared" si="173"/>
        <v>351592</v>
      </c>
      <c r="G490" s="70">
        <f t="shared" si="174"/>
        <v>172868</v>
      </c>
      <c r="H490" s="71">
        <f t="shared" si="175"/>
        <v>178724</v>
      </c>
      <c r="I490" s="71">
        <f t="shared" si="176"/>
        <v>134520</v>
      </c>
      <c r="J490" s="71">
        <f t="shared" si="177"/>
        <v>142086</v>
      </c>
      <c r="K490" s="68">
        <f t="shared" si="178"/>
        <v>38348</v>
      </c>
      <c r="L490" s="69">
        <f t="shared" si="179"/>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3">
      <c r="A491" s="49" t="s">
        <v>451</v>
      </c>
      <c r="B491" s="2" t="s">
        <v>91</v>
      </c>
      <c r="C491" s="48" t="str">
        <f t="shared" si="180"/>
        <v>LA England - Walsall</v>
      </c>
      <c r="D491" s="69">
        <f t="shared" si="171"/>
        <v>105583</v>
      </c>
      <c r="E491" s="69">
        <f t="shared" si="172"/>
        <v>111758</v>
      </c>
      <c r="F491" s="70">
        <f t="shared" si="173"/>
        <v>286716</v>
      </c>
      <c r="G491" s="70">
        <f t="shared" si="174"/>
        <v>140962</v>
      </c>
      <c r="H491" s="71">
        <f t="shared" si="175"/>
        <v>145754</v>
      </c>
      <c r="I491" s="71">
        <f t="shared" si="176"/>
        <v>105583</v>
      </c>
      <c r="J491" s="71">
        <f t="shared" si="177"/>
        <v>111758</v>
      </c>
      <c r="K491" s="68">
        <f t="shared" si="178"/>
        <v>35379</v>
      </c>
      <c r="L491" s="69">
        <f t="shared" si="179"/>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3">
      <c r="A492" s="49" t="s">
        <v>451</v>
      </c>
      <c r="B492" s="2" t="s">
        <v>61</v>
      </c>
      <c r="C492" s="48" t="str">
        <f t="shared" si="180"/>
        <v>LA England - Waltham Forest</v>
      </c>
      <c r="D492" s="69">
        <f t="shared" si="171"/>
        <v>105146</v>
      </c>
      <c r="E492" s="69">
        <f t="shared" si="172"/>
        <v>104656</v>
      </c>
      <c r="F492" s="70">
        <f t="shared" si="173"/>
        <v>276940</v>
      </c>
      <c r="G492" s="70">
        <f t="shared" si="174"/>
        <v>139772</v>
      </c>
      <c r="H492" s="71">
        <f t="shared" si="175"/>
        <v>137168</v>
      </c>
      <c r="I492" s="71">
        <f t="shared" si="176"/>
        <v>105146</v>
      </c>
      <c r="J492" s="71">
        <f t="shared" si="177"/>
        <v>104656</v>
      </c>
      <c r="K492" s="68">
        <f t="shared" si="178"/>
        <v>34626</v>
      </c>
      <c r="L492" s="69">
        <f t="shared" si="179"/>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3">
      <c r="A493" s="49" t="s">
        <v>451</v>
      </c>
      <c r="B493" s="2" t="s">
        <v>62</v>
      </c>
      <c r="C493" s="48" t="str">
        <f t="shared" si="180"/>
        <v>LA England - Wandsworth</v>
      </c>
      <c r="D493" s="69">
        <f t="shared" si="171"/>
        <v>124791</v>
      </c>
      <c r="E493" s="69">
        <f t="shared" si="172"/>
        <v>139958</v>
      </c>
      <c r="F493" s="70">
        <f t="shared" si="173"/>
        <v>329735</v>
      </c>
      <c r="G493" s="70">
        <f t="shared" si="174"/>
        <v>158074</v>
      </c>
      <c r="H493" s="71">
        <f t="shared" si="175"/>
        <v>171661</v>
      </c>
      <c r="I493" s="71">
        <f t="shared" si="176"/>
        <v>124791</v>
      </c>
      <c r="J493" s="71">
        <f t="shared" si="177"/>
        <v>139958</v>
      </c>
      <c r="K493" s="68">
        <f t="shared" si="178"/>
        <v>33283</v>
      </c>
      <c r="L493" s="69">
        <f t="shared" si="179"/>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3">
      <c r="A494" s="49" t="s">
        <v>451</v>
      </c>
      <c r="B494" s="2" t="s">
        <v>285</v>
      </c>
      <c r="C494" s="48" t="str">
        <f t="shared" si="180"/>
        <v>LA England - Warrington</v>
      </c>
      <c r="D494" s="69">
        <f t="shared" si="171"/>
        <v>81158</v>
      </c>
      <c r="E494" s="69">
        <f t="shared" si="172"/>
        <v>84062</v>
      </c>
      <c r="F494" s="70">
        <f t="shared" si="173"/>
        <v>209397</v>
      </c>
      <c r="G494" s="70">
        <f t="shared" si="174"/>
        <v>103843</v>
      </c>
      <c r="H494" s="71">
        <f t="shared" si="175"/>
        <v>105554</v>
      </c>
      <c r="I494" s="71">
        <f t="shared" si="176"/>
        <v>81158</v>
      </c>
      <c r="J494" s="71">
        <f t="shared" si="177"/>
        <v>84062</v>
      </c>
      <c r="K494" s="68">
        <f t="shared" si="178"/>
        <v>22685</v>
      </c>
      <c r="L494" s="69">
        <f t="shared" si="179"/>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3">
      <c r="A495" s="49" t="s">
        <v>451</v>
      </c>
      <c r="B495" s="2" t="s">
        <v>404</v>
      </c>
      <c r="C495" s="48" t="str">
        <f t="shared" si="180"/>
        <v>LA England - Warwick</v>
      </c>
      <c r="D495" s="69">
        <f t="shared" si="171"/>
        <v>58385</v>
      </c>
      <c r="E495" s="69">
        <f t="shared" si="172"/>
        <v>58734</v>
      </c>
      <c r="F495" s="70">
        <f t="shared" si="173"/>
        <v>144909</v>
      </c>
      <c r="G495" s="70">
        <f t="shared" si="174"/>
        <v>72591</v>
      </c>
      <c r="H495" s="71">
        <f t="shared" si="175"/>
        <v>72318</v>
      </c>
      <c r="I495" s="71">
        <f t="shared" si="176"/>
        <v>58385</v>
      </c>
      <c r="J495" s="71">
        <f t="shared" si="177"/>
        <v>58734</v>
      </c>
      <c r="K495" s="68">
        <f t="shared" si="178"/>
        <v>14206</v>
      </c>
      <c r="L495" s="69">
        <f t="shared" si="179"/>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3">
      <c r="A496" s="49" t="s">
        <v>451</v>
      </c>
      <c r="B496" s="2" t="s">
        <v>405</v>
      </c>
      <c r="C496" s="48" t="str">
        <f t="shared" si="180"/>
        <v>LA England - Watford</v>
      </c>
      <c r="D496" s="69">
        <f t="shared" si="171"/>
        <v>35754</v>
      </c>
      <c r="E496" s="69">
        <f t="shared" si="172"/>
        <v>36951</v>
      </c>
      <c r="F496" s="70">
        <f t="shared" si="173"/>
        <v>96623</v>
      </c>
      <c r="G496" s="70">
        <f t="shared" si="174"/>
        <v>47933</v>
      </c>
      <c r="H496" s="71">
        <f t="shared" si="175"/>
        <v>48690</v>
      </c>
      <c r="I496" s="71">
        <f t="shared" si="176"/>
        <v>35754</v>
      </c>
      <c r="J496" s="71">
        <f t="shared" si="177"/>
        <v>36951</v>
      </c>
      <c r="K496" s="68">
        <f t="shared" si="178"/>
        <v>12179</v>
      </c>
      <c r="L496" s="69">
        <f t="shared" si="179"/>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3">
      <c r="A497" s="49" t="s">
        <v>451</v>
      </c>
      <c r="B497" s="2" t="s">
        <v>406</v>
      </c>
      <c r="C497" s="48" t="str">
        <f t="shared" si="180"/>
        <v>LA England - Waverley</v>
      </c>
      <c r="D497" s="69">
        <f t="shared" si="171"/>
        <v>47004</v>
      </c>
      <c r="E497" s="69">
        <f t="shared" si="172"/>
        <v>50791</v>
      </c>
      <c r="F497" s="70">
        <f t="shared" si="173"/>
        <v>126556</v>
      </c>
      <c r="G497" s="70">
        <f t="shared" si="174"/>
        <v>61858</v>
      </c>
      <c r="H497" s="71">
        <f t="shared" si="175"/>
        <v>64698</v>
      </c>
      <c r="I497" s="71">
        <f t="shared" si="176"/>
        <v>47004</v>
      </c>
      <c r="J497" s="71">
        <f t="shared" si="177"/>
        <v>50791</v>
      </c>
      <c r="K497" s="68">
        <f t="shared" si="178"/>
        <v>14854</v>
      </c>
      <c r="L497" s="69">
        <f t="shared" si="179"/>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3">
      <c r="A498" s="49" t="s">
        <v>451</v>
      </c>
      <c r="B498" s="2" t="s">
        <v>407</v>
      </c>
      <c r="C498" s="48" t="str">
        <f t="shared" si="180"/>
        <v>LA England - Wealden</v>
      </c>
      <c r="D498" s="69">
        <f t="shared" si="171"/>
        <v>62323</v>
      </c>
      <c r="E498" s="69">
        <f t="shared" si="172"/>
        <v>69131</v>
      </c>
      <c r="F498" s="70">
        <f t="shared" si="173"/>
        <v>162733</v>
      </c>
      <c r="G498" s="70">
        <f t="shared" si="174"/>
        <v>78398</v>
      </c>
      <c r="H498" s="71">
        <f t="shared" si="175"/>
        <v>84335</v>
      </c>
      <c r="I498" s="71">
        <f t="shared" si="176"/>
        <v>62323</v>
      </c>
      <c r="J498" s="71">
        <f t="shared" si="177"/>
        <v>69131</v>
      </c>
      <c r="K498" s="68">
        <f t="shared" si="178"/>
        <v>16075</v>
      </c>
      <c r="L498" s="69">
        <f t="shared" si="179"/>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3">
      <c r="A499" s="49" t="s">
        <v>451</v>
      </c>
      <c r="B499" s="2" t="s">
        <v>408</v>
      </c>
      <c r="C499" s="48" t="str">
        <f t="shared" si="180"/>
        <v>LA England - Wellingborough</v>
      </c>
      <c r="D499" s="69">
        <f t="shared" si="171"/>
        <v>29860</v>
      </c>
      <c r="E499" s="69">
        <f t="shared" si="172"/>
        <v>31685</v>
      </c>
      <c r="F499" s="70">
        <f t="shared" si="173"/>
        <v>80081</v>
      </c>
      <c r="G499" s="70">
        <f t="shared" si="174"/>
        <v>39322</v>
      </c>
      <c r="H499" s="71">
        <f t="shared" si="175"/>
        <v>40759</v>
      </c>
      <c r="I499" s="71">
        <f t="shared" si="176"/>
        <v>29860</v>
      </c>
      <c r="J499" s="71">
        <f t="shared" si="177"/>
        <v>31685</v>
      </c>
      <c r="K499" s="68">
        <f t="shared" si="178"/>
        <v>9462</v>
      </c>
      <c r="L499" s="69">
        <f t="shared" si="179"/>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3">
      <c r="A500" s="49" t="s">
        <v>451</v>
      </c>
      <c r="B500" s="2" t="s">
        <v>409</v>
      </c>
      <c r="C500" s="48" t="str">
        <f t="shared" si="180"/>
        <v>LA England - Welwyn Hatfield</v>
      </c>
      <c r="D500" s="69">
        <f t="shared" si="171"/>
        <v>47958</v>
      </c>
      <c r="E500" s="69">
        <f t="shared" si="172"/>
        <v>49959</v>
      </c>
      <c r="F500" s="70">
        <f t="shared" si="173"/>
        <v>123893</v>
      </c>
      <c r="G500" s="70">
        <f t="shared" si="174"/>
        <v>61238</v>
      </c>
      <c r="H500" s="71">
        <f t="shared" si="175"/>
        <v>62655</v>
      </c>
      <c r="I500" s="71">
        <f t="shared" si="176"/>
        <v>47958</v>
      </c>
      <c r="J500" s="71">
        <f t="shared" si="177"/>
        <v>49959</v>
      </c>
      <c r="K500" s="68">
        <f t="shared" si="178"/>
        <v>13280</v>
      </c>
      <c r="L500" s="69">
        <f t="shared" si="179"/>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3">
      <c r="A501" s="49" t="s">
        <v>451</v>
      </c>
      <c r="B501" s="2" t="s">
        <v>410</v>
      </c>
      <c r="C501" s="48" t="str">
        <f t="shared" si="180"/>
        <v>LA England - West Berkshire</v>
      </c>
      <c r="D501" s="69">
        <f t="shared" si="171"/>
        <v>60272</v>
      </c>
      <c r="E501" s="69">
        <f t="shared" si="172"/>
        <v>62645</v>
      </c>
      <c r="F501" s="70">
        <f t="shared" si="173"/>
        <v>158465</v>
      </c>
      <c r="G501" s="70">
        <f t="shared" si="174"/>
        <v>78390</v>
      </c>
      <c r="H501" s="71">
        <f t="shared" si="175"/>
        <v>80075</v>
      </c>
      <c r="I501" s="71">
        <f t="shared" si="176"/>
        <v>60272</v>
      </c>
      <c r="J501" s="71">
        <f t="shared" si="177"/>
        <v>62645</v>
      </c>
      <c r="K501" s="68">
        <f t="shared" si="178"/>
        <v>18118</v>
      </c>
      <c r="L501" s="69">
        <f t="shared" si="179"/>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3">
      <c r="A502" s="49" t="s">
        <v>451</v>
      </c>
      <c r="B502" s="2" t="s">
        <v>411</v>
      </c>
      <c r="C502" s="48" t="str">
        <f t="shared" si="180"/>
        <v>LA England - West Devon</v>
      </c>
      <c r="D502" s="69">
        <f t="shared" si="171"/>
        <v>22292</v>
      </c>
      <c r="E502" s="69">
        <f t="shared" si="172"/>
        <v>23846</v>
      </c>
      <c r="F502" s="70">
        <f t="shared" si="173"/>
        <v>56139</v>
      </c>
      <c r="G502" s="70">
        <f t="shared" si="174"/>
        <v>27410</v>
      </c>
      <c r="H502" s="71">
        <f t="shared" si="175"/>
        <v>28729</v>
      </c>
      <c r="I502" s="71">
        <f t="shared" si="176"/>
        <v>22292</v>
      </c>
      <c r="J502" s="71">
        <f t="shared" si="177"/>
        <v>23846</v>
      </c>
      <c r="K502" s="68">
        <f t="shared" si="178"/>
        <v>5118</v>
      </c>
      <c r="L502" s="69">
        <f t="shared" si="179"/>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3">
      <c r="A503" s="49" t="s">
        <v>451</v>
      </c>
      <c r="B503" s="2" t="s">
        <v>181</v>
      </c>
      <c r="C503" s="48" t="str">
        <f t="shared" si="180"/>
        <v>LA England - West Lancashire</v>
      </c>
      <c r="D503" s="69">
        <f t="shared" si="171"/>
        <v>43994</v>
      </c>
      <c r="E503" s="69">
        <f t="shared" si="172"/>
        <v>48248</v>
      </c>
      <c r="F503" s="70">
        <f t="shared" si="173"/>
        <v>114496</v>
      </c>
      <c r="G503" s="70">
        <f t="shared" si="174"/>
        <v>55455</v>
      </c>
      <c r="H503" s="71">
        <f t="shared" si="175"/>
        <v>59041</v>
      </c>
      <c r="I503" s="71">
        <f t="shared" si="176"/>
        <v>43994</v>
      </c>
      <c r="J503" s="71">
        <f t="shared" si="177"/>
        <v>48248</v>
      </c>
      <c r="K503" s="68">
        <f t="shared" si="178"/>
        <v>11461</v>
      </c>
      <c r="L503" s="69">
        <f t="shared" si="179"/>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3">
      <c r="A504" s="49" t="s">
        <v>451</v>
      </c>
      <c r="B504" s="2" t="s">
        <v>412</v>
      </c>
      <c r="C504" s="48" t="str">
        <f t="shared" si="180"/>
        <v>LA England - West Lindsey</v>
      </c>
      <c r="D504" s="69">
        <f t="shared" si="171"/>
        <v>37671</v>
      </c>
      <c r="E504" s="69">
        <f t="shared" si="172"/>
        <v>40083</v>
      </c>
      <c r="F504" s="70">
        <f t="shared" si="173"/>
        <v>96186</v>
      </c>
      <c r="G504" s="70">
        <f t="shared" si="174"/>
        <v>47188</v>
      </c>
      <c r="H504" s="71">
        <f t="shared" si="175"/>
        <v>48998</v>
      </c>
      <c r="I504" s="71">
        <f t="shared" si="176"/>
        <v>37671</v>
      </c>
      <c r="J504" s="71">
        <f t="shared" si="177"/>
        <v>40083</v>
      </c>
      <c r="K504" s="68">
        <f t="shared" si="178"/>
        <v>9517</v>
      </c>
      <c r="L504" s="69">
        <f t="shared" si="179"/>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3">
      <c r="A505" s="49" t="s">
        <v>451</v>
      </c>
      <c r="B505" s="2" t="s">
        <v>413</v>
      </c>
      <c r="C505" s="48" t="str">
        <f t="shared" si="180"/>
        <v>LA England - West Oxfordshire</v>
      </c>
      <c r="D505" s="69">
        <f t="shared" si="171"/>
        <v>43053</v>
      </c>
      <c r="E505" s="69">
        <f t="shared" si="172"/>
        <v>45623</v>
      </c>
      <c r="F505" s="70">
        <f t="shared" si="173"/>
        <v>111758</v>
      </c>
      <c r="G505" s="70">
        <f t="shared" si="174"/>
        <v>54829</v>
      </c>
      <c r="H505" s="71">
        <f t="shared" si="175"/>
        <v>56929</v>
      </c>
      <c r="I505" s="71">
        <f t="shared" si="176"/>
        <v>43053</v>
      </c>
      <c r="J505" s="71">
        <f t="shared" si="177"/>
        <v>45623</v>
      </c>
      <c r="K505" s="68">
        <f t="shared" si="178"/>
        <v>11776</v>
      </c>
      <c r="L505" s="69">
        <f t="shared" si="179"/>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3">
      <c r="A506" s="49" t="s">
        <v>451</v>
      </c>
      <c r="B506" s="2" t="s">
        <v>429</v>
      </c>
      <c r="C506" s="48" t="str">
        <f t="shared" si="180"/>
        <v>LA England - West Suffolk</v>
      </c>
      <c r="D506" s="69">
        <f t="shared" si="171"/>
        <v>70007</v>
      </c>
      <c r="E506" s="69">
        <f t="shared" si="172"/>
        <v>69771</v>
      </c>
      <c r="F506" s="70">
        <f t="shared" si="173"/>
        <v>177302</v>
      </c>
      <c r="G506" s="70">
        <f t="shared" si="174"/>
        <v>89357</v>
      </c>
      <c r="H506" s="71">
        <f t="shared" si="175"/>
        <v>87945</v>
      </c>
      <c r="I506" s="71">
        <f t="shared" si="176"/>
        <v>70007</v>
      </c>
      <c r="J506" s="71">
        <f t="shared" si="177"/>
        <v>69771</v>
      </c>
      <c r="K506" s="68">
        <f t="shared" si="178"/>
        <v>19350</v>
      </c>
      <c r="L506" s="69">
        <f t="shared" si="179"/>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3">
      <c r="A507" s="49" t="s">
        <v>451</v>
      </c>
      <c r="B507" s="2" t="s">
        <v>414</v>
      </c>
      <c r="C507" s="48" t="str">
        <f t="shared" si="180"/>
        <v>LA England - Westminster</v>
      </c>
      <c r="D507" s="69">
        <f t="shared" si="171"/>
        <v>116100</v>
      </c>
      <c r="E507" s="69">
        <f t="shared" si="172"/>
        <v>103047</v>
      </c>
      <c r="F507" s="70">
        <f t="shared" si="173"/>
        <v>269848</v>
      </c>
      <c r="G507" s="70">
        <f t="shared" si="174"/>
        <v>142297</v>
      </c>
      <c r="H507" s="71">
        <f t="shared" si="175"/>
        <v>127551</v>
      </c>
      <c r="I507" s="71">
        <f t="shared" si="176"/>
        <v>116100</v>
      </c>
      <c r="J507" s="71">
        <f t="shared" si="177"/>
        <v>103047</v>
      </c>
      <c r="K507" s="68">
        <f t="shared" si="178"/>
        <v>26197</v>
      </c>
      <c r="L507" s="69">
        <f t="shared" si="179"/>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3">
      <c r="A508" s="49" t="s">
        <v>451</v>
      </c>
      <c r="B508" s="2" t="s">
        <v>415</v>
      </c>
      <c r="C508" s="48" t="str">
        <f t="shared" si="180"/>
        <v>LA England - Wigan</v>
      </c>
      <c r="D508" s="69">
        <f t="shared" si="171"/>
        <v>129027</v>
      </c>
      <c r="E508" s="69">
        <f t="shared" si="172"/>
        <v>132301</v>
      </c>
      <c r="F508" s="70">
        <f t="shared" si="173"/>
        <v>330712</v>
      </c>
      <c r="G508" s="70">
        <f t="shared" si="174"/>
        <v>164901</v>
      </c>
      <c r="H508" s="71">
        <f t="shared" si="175"/>
        <v>165811</v>
      </c>
      <c r="I508" s="71">
        <f t="shared" si="176"/>
        <v>129027</v>
      </c>
      <c r="J508" s="71">
        <f t="shared" si="177"/>
        <v>132301</v>
      </c>
      <c r="K508" s="68">
        <f t="shared" si="178"/>
        <v>35874</v>
      </c>
      <c r="L508" s="69">
        <f t="shared" si="179"/>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3">
      <c r="A509" s="49" t="s">
        <v>451</v>
      </c>
      <c r="B509" s="2" t="s">
        <v>301</v>
      </c>
      <c r="C509" s="48" t="str">
        <f t="shared" si="180"/>
        <v>LA England - Wiltshire</v>
      </c>
      <c r="D509" s="69">
        <f t="shared" si="171"/>
        <v>195001</v>
      </c>
      <c r="E509" s="69">
        <f t="shared" si="172"/>
        <v>202795</v>
      </c>
      <c r="F509" s="70">
        <f t="shared" si="173"/>
        <v>504070</v>
      </c>
      <c r="G509" s="70">
        <f t="shared" si="174"/>
        <v>249185</v>
      </c>
      <c r="H509" s="71">
        <f t="shared" si="175"/>
        <v>254885</v>
      </c>
      <c r="I509" s="71">
        <f t="shared" si="176"/>
        <v>195001</v>
      </c>
      <c r="J509" s="71">
        <f t="shared" si="177"/>
        <v>202795</v>
      </c>
      <c r="K509" s="68">
        <f t="shared" si="178"/>
        <v>54184</v>
      </c>
      <c r="L509" s="69">
        <f t="shared" si="179"/>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3">
      <c r="A510" s="49" t="s">
        <v>451</v>
      </c>
      <c r="B510" s="2" t="s">
        <v>416</v>
      </c>
      <c r="C510" s="48" t="str">
        <f t="shared" si="180"/>
        <v>LA England - Winchester</v>
      </c>
      <c r="D510" s="69">
        <f t="shared" si="171"/>
        <v>47703</v>
      </c>
      <c r="E510" s="69">
        <f t="shared" si="172"/>
        <v>51821</v>
      </c>
      <c r="F510" s="70">
        <f t="shared" si="173"/>
        <v>125925</v>
      </c>
      <c r="G510" s="70">
        <f t="shared" si="174"/>
        <v>61431</v>
      </c>
      <c r="H510" s="71">
        <f t="shared" si="175"/>
        <v>64494</v>
      </c>
      <c r="I510" s="71">
        <f t="shared" si="176"/>
        <v>47703</v>
      </c>
      <c r="J510" s="71">
        <f t="shared" si="177"/>
        <v>51821</v>
      </c>
      <c r="K510" s="68">
        <f t="shared" si="178"/>
        <v>13728</v>
      </c>
      <c r="L510" s="69">
        <f t="shared" si="179"/>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3">
      <c r="A511" s="49" t="s">
        <v>451</v>
      </c>
      <c r="B511" s="2" t="s">
        <v>417</v>
      </c>
      <c r="C511" s="48" t="str">
        <f t="shared" si="180"/>
        <v>LA England - Windsor and Maidenhead</v>
      </c>
      <c r="D511" s="69">
        <f t="shared" si="171"/>
        <v>56851</v>
      </c>
      <c r="E511" s="69">
        <f t="shared" si="172"/>
        <v>59745</v>
      </c>
      <c r="F511" s="70">
        <f t="shared" si="173"/>
        <v>151273</v>
      </c>
      <c r="G511" s="70">
        <f t="shared" si="174"/>
        <v>75014</v>
      </c>
      <c r="H511" s="71">
        <f t="shared" si="175"/>
        <v>76259</v>
      </c>
      <c r="I511" s="71">
        <f t="shared" si="176"/>
        <v>56851</v>
      </c>
      <c r="J511" s="71">
        <f t="shared" si="177"/>
        <v>59745</v>
      </c>
      <c r="K511" s="68">
        <f t="shared" si="178"/>
        <v>18163</v>
      </c>
      <c r="L511" s="69">
        <f t="shared" si="179"/>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3">
      <c r="A512" s="49" t="s">
        <v>451</v>
      </c>
      <c r="B512" s="2" t="s">
        <v>76</v>
      </c>
      <c r="C512" s="48" t="str">
        <f t="shared" si="180"/>
        <v>LA England - Wirral</v>
      </c>
      <c r="D512" s="69">
        <f t="shared" si="171"/>
        <v>122430</v>
      </c>
      <c r="E512" s="69">
        <f t="shared" si="172"/>
        <v>134475</v>
      </c>
      <c r="F512" s="70">
        <f t="shared" si="173"/>
        <v>324336</v>
      </c>
      <c r="G512" s="70">
        <f t="shared" si="174"/>
        <v>157115</v>
      </c>
      <c r="H512" s="71">
        <f t="shared" si="175"/>
        <v>167221</v>
      </c>
      <c r="I512" s="71">
        <f t="shared" si="176"/>
        <v>122430</v>
      </c>
      <c r="J512" s="71">
        <f t="shared" si="177"/>
        <v>134475</v>
      </c>
      <c r="K512" s="68">
        <f t="shared" si="178"/>
        <v>34685</v>
      </c>
      <c r="L512" s="69">
        <f t="shared" si="179"/>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3">
      <c r="A513" s="49" t="s">
        <v>451</v>
      </c>
      <c r="B513" s="2" t="s">
        <v>418</v>
      </c>
      <c r="C513" s="48" t="str">
        <f t="shared" si="180"/>
        <v>LA England - Woking</v>
      </c>
      <c r="D513" s="69">
        <f t="shared" si="171"/>
        <v>37748</v>
      </c>
      <c r="E513" s="69">
        <f t="shared" si="172"/>
        <v>38339</v>
      </c>
      <c r="F513" s="70">
        <f t="shared" si="173"/>
        <v>100008</v>
      </c>
      <c r="G513" s="70">
        <f t="shared" si="174"/>
        <v>50089</v>
      </c>
      <c r="H513" s="71">
        <f t="shared" si="175"/>
        <v>49919</v>
      </c>
      <c r="I513" s="71">
        <f t="shared" si="176"/>
        <v>37748</v>
      </c>
      <c r="J513" s="71">
        <f t="shared" si="177"/>
        <v>38339</v>
      </c>
      <c r="K513" s="68">
        <f t="shared" si="178"/>
        <v>12341</v>
      </c>
      <c r="L513" s="69">
        <f t="shared" si="179"/>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3">
      <c r="A514" s="49" t="s">
        <v>451</v>
      </c>
      <c r="B514" s="2" t="s">
        <v>306</v>
      </c>
      <c r="C514" s="48" t="str">
        <f t="shared" si="180"/>
        <v>LA England - Wokingham</v>
      </c>
      <c r="D514" s="69">
        <f t="shared" si="171"/>
        <v>64334</v>
      </c>
      <c r="E514" s="69">
        <f t="shared" si="172"/>
        <v>68338</v>
      </c>
      <c r="F514" s="70">
        <f t="shared" si="173"/>
        <v>173945</v>
      </c>
      <c r="G514" s="70">
        <f t="shared" si="174"/>
        <v>85524</v>
      </c>
      <c r="H514" s="71">
        <f t="shared" si="175"/>
        <v>88421</v>
      </c>
      <c r="I514" s="71">
        <f t="shared" si="176"/>
        <v>64334</v>
      </c>
      <c r="J514" s="71">
        <f t="shared" si="177"/>
        <v>68338</v>
      </c>
      <c r="K514" s="68">
        <f t="shared" si="178"/>
        <v>21190</v>
      </c>
      <c r="L514" s="69">
        <f t="shared" si="179"/>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3">
      <c r="A515" s="49" t="s">
        <v>451</v>
      </c>
      <c r="B515" s="2" t="s">
        <v>92</v>
      </c>
      <c r="C515" s="48" t="str">
        <f t="shared" si="180"/>
        <v>LA England - Wolverhampton</v>
      </c>
      <c r="D515" s="69">
        <f t="shared" si="171"/>
        <v>99445</v>
      </c>
      <c r="E515" s="69">
        <f t="shared" si="172"/>
        <v>101911</v>
      </c>
      <c r="F515" s="70">
        <f t="shared" si="173"/>
        <v>264407</v>
      </c>
      <c r="G515" s="70">
        <f t="shared" si="174"/>
        <v>131649</v>
      </c>
      <c r="H515" s="71">
        <f t="shared" si="175"/>
        <v>132758</v>
      </c>
      <c r="I515" s="71">
        <f t="shared" si="176"/>
        <v>99445</v>
      </c>
      <c r="J515" s="71">
        <f t="shared" si="177"/>
        <v>101911</v>
      </c>
      <c r="K515" s="68">
        <f t="shared" si="178"/>
        <v>32204</v>
      </c>
      <c r="L515" s="69">
        <f t="shared" si="179"/>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3">
      <c r="A516" s="49" t="s">
        <v>451</v>
      </c>
      <c r="B516" s="2" t="s">
        <v>419</v>
      </c>
      <c r="C516" s="48" t="str">
        <f t="shared" si="180"/>
        <v>LA England - Worcester</v>
      </c>
      <c r="D516" s="69">
        <f t="shared" si="171"/>
        <v>38864</v>
      </c>
      <c r="E516" s="69">
        <f t="shared" si="172"/>
        <v>40920</v>
      </c>
      <c r="F516" s="70">
        <f t="shared" si="173"/>
        <v>100265</v>
      </c>
      <c r="G516" s="70">
        <f t="shared" si="174"/>
        <v>49350</v>
      </c>
      <c r="H516" s="71">
        <f t="shared" si="175"/>
        <v>50915</v>
      </c>
      <c r="I516" s="71">
        <f t="shared" si="176"/>
        <v>38864</v>
      </c>
      <c r="J516" s="71">
        <f t="shared" si="177"/>
        <v>40920</v>
      </c>
      <c r="K516" s="68">
        <f t="shared" si="178"/>
        <v>10486</v>
      </c>
      <c r="L516" s="69">
        <f t="shared" si="179"/>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3">
      <c r="A517" s="49" t="s">
        <v>451</v>
      </c>
      <c r="B517" s="2" t="s">
        <v>420</v>
      </c>
      <c r="C517" s="48" t="str">
        <f t="shared" si="180"/>
        <v>LA England - Worthing</v>
      </c>
      <c r="D517" s="69">
        <f t="shared" si="171"/>
        <v>42228</v>
      </c>
      <c r="E517" s="69">
        <f t="shared" si="172"/>
        <v>46655</v>
      </c>
      <c r="F517" s="70">
        <f t="shared" si="173"/>
        <v>110727</v>
      </c>
      <c r="G517" s="70">
        <f t="shared" si="174"/>
        <v>53479</v>
      </c>
      <c r="H517" s="71">
        <f t="shared" si="175"/>
        <v>57248</v>
      </c>
      <c r="I517" s="71">
        <f t="shared" si="176"/>
        <v>42228</v>
      </c>
      <c r="J517" s="71">
        <f t="shared" si="177"/>
        <v>46655</v>
      </c>
      <c r="K517" s="68">
        <f t="shared" si="178"/>
        <v>11251</v>
      </c>
      <c r="L517" s="69">
        <f t="shared" si="179"/>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3">
      <c r="A518" s="49" t="s">
        <v>451</v>
      </c>
      <c r="B518" s="2" t="s">
        <v>422</v>
      </c>
      <c r="C518" s="48" t="str">
        <f t="shared" si="180"/>
        <v>LA England - Wychavon</v>
      </c>
      <c r="D518" s="69">
        <f t="shared" si="171"/>
        <v>51302</v>
      </c>
      <c r="E518" s="69">
        <f t="shared" si="172"/>
        <v>54754</v>
      </c>
      <c r="F518" s="70">
        <f t="shared" si="173"/>
        <v>131084</v>
      </c>
      <c r="G518" s="70">
        <f t="shared" si="174"/>
        <v>64083</v>
      </c>
      <c r="H518" s="71">
        <f t="shared" si="175"/>
        <v>67001</v>
      </c>
      <c r="I518" s="71">
        <f t="shared" si="176"/>
        <v>51302</v>
      </c>
      <c r="J518" s="71">
        <f t="shared" si="177"/>
        <v>54754</v>
      </c>
      <c r="K518" s="68">
        <f t="shared" si="178"/>
        <v>12781</v>
      </c>
      <c r="L518" s="69">
        <f t="shared" si="179"/>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3">
      <c r="A519" s="49" t="s">
        <v>451</v>
      </c>
      <c r="B519" s="2" t="s">
        <v>423</v>
      </c>
      <c r="C519" s="48" t="str">
        <f t="shared" si="180"/>
        <v>LA England - Wyre</v>
      </c>
      <c r="D519" s="69">
        <f t="shared" si="171"/>
        <v>44640</v>
      </c>
      <c r="E519" s="69">
        <f t="shared" si="172"/>
        <v>48224</v>
      </c>
      <c r="F519" s="70">
        <f t="shared" si="173"/>
        <v>113067</v>
      </c>
      <c r="G519" s="70">
        <f t="shared" si="174"/>
        <v>55118</v>
      </c>
      <c r="H519" s="71">
        <f t="shared" si="175"/>
        <v>57949</v>
      </c>
      <c r="I519" s="71">
        <f t="shared" si="176"/>
        <v>44640</v>
      </c>
      <c r="J519" s="71">
        <f t="shared" si="177"/>
        <v>48224</v>
      </c>
      <c r="K519" s="68">
        <f t="shared" si="178"/>
        <v>10478</v>
      </c>
      <c r="L519" s="69">
        <f t="shared" si="179"/>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3">
      <c r="A520" s="49" t="s">
        <v>451</v>
      </c>
      <c r="B520" s="2" t="s">
        <v>261</v>
      </c>
      <c r="C520" s="48" t="str">
        <f t="shared" si="180"/>
        <v>LA England - Wyre Forest</v>
      </c>
      <c r="D520" s="69">
        <f t="shared" si="171"/>
        <v>39782</v>
      </c>
      <c r="E520" s="69">
        <f t="shared" si="172"/>
        <v>41889</v>
      </c>
      <c r="F520" s="70">
        <f t="shared" si="173"/>
        <v>101139</v>
      </c>
      <c r="G520" s="70">
        <f t="shared" si="174"/>
        <v>49833</v>
      </c>
      <c r="H520" s="71">
        <f t="shared" si="175"/>
        <v>51306</v>
      </c>
      <c r="I520" s="71">
        <f t="shared" si="176"/>
        <v>39782</v>
      </c>
      <c r="J520" s="71">
        <f t="shared" si="177"/>
        <v>41889</v>
      </c>
      <c r="K520" s="68">
        <f t="shared" si="178"/>
        <v>10051</v>
      </c>
      <c r="L520" s="69">
        <f t="shared" si="179"/>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3">
      <c r="A521" s="49" t="s">
        <v>451</v>
      </c>
      <c r="B521" s="2" t="s">
        <v>424</v>
      </c>
      <c r="C521" s="48" t="str">
        <f t="shared" si="180"/>
        <v>LA England - York</v>
      </c>
      <c r="D521" s="69">
        <f t="shared" si="171"/>
        <v>84871</v>
      </c>
      <c r="E521" s="69">
        <f t="shared" si="172"/>
        <v>89539</v>
      </c>
      <c r="F521" s="70">
        <f t="shared" si="173"/>
        <v>211012</v>
      </c>
      <c r="G521" s="70">
        <f t="shared" si="174"/>
        <v>103642</v>
      </c>
      <c r="H521" s="71">
        <f t="shared" si="175"/>
        <v>107370</v>
      </c>
      <c r="I521" s="71">
        <f t="shared" si="176"/>
        <v>84871</v>
      </c>
      <c r="J521" s="71">
        <f t="shared" si="177"/>
        <v>89539</v>
      </c>
      <c r="K521" s="68">
        <f t="shared" si="178"/>
        <v>18771</v>
      </c>
      <c r="L521" s="69">
        <f t="shared" si="179"/>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60" customFormat="1" x14ac:dyDescent="0.3">
      <c r="A522" s="156"/>
      <c r="B522" s="166"/>
      <c r="C522" s="156"/>
      <c r="D522" s="159">
        <f t="shared" ref="D522:L522" si="181">SUM(D208:D521)</f>
        <v>21779298</v>
      </c>
      <c r="E522" s="159">
        <f t="shared" si="181"/>
        <v>22677552</v>
      </c>
      <c r="F522" s="159">
        <f t="shared" si="181"/>
        <v>56550138</v>
      </c>
      <c r="G522" s="159">
        <f t="shared" si="181"/>
        <v>27982818</v>
      </c>
      <c r="H522" s="159">
        <f t="shared" si="181"/>
        <v>28567320</v>
      </c>
      <c r="I522" s="159">
        <f t="shared" si="181"/>
        <v>21779298</v>
      </c>
      <c r="J522" s="159">
        <f t="shared" si="181"/>
        <v>22677552</v>
      </c>
      <c r="K522" s="159">
        <f t="shared" si="181"/>
        <v>6203520</v>
      </c>
      <c r="L522" s="159">
        <f t="shared" si="181"/>
        <v>5889768</v>
      </c>
      <c r="M522" s="159"/>
      <c r="N522" s="159"/>
      <c r="O522" s="159"/>
      <c r="P522" s="159"/>
      <c r="Q522" s="159"/>
      <c r="R522" s="159"/>
      <c r="S522" s="159"/>
      <c r="T522" s="159"/>
      <c r="U522" s="159"/>
      <c r="V522" s="159"/>
      <c r="W522" s="159"/>
      <c r="X522" s="159"/>
      <c r="Y522" s="159"/>
      <c r="Z522" s="159"/>
      <c r="AA522" s="159"/>
      <c r="AB522" s="159"/>
      <c r="AC522" s="159"/>
      <c r="AD522" s="159"/>
      <c r="AE522" s="159"/>
      <c r="AF522" s="159"/>
      <c r="AG522" s="159"/>
      <c r="AH522" s="159"/>
      <c r="AI522" s="159"/>
      <c r="AJ522" s="159"/>
      <c r="AK522" s="159"/>
      <c r="AL522" s="159"/>
      <c r="AM522" s="159"/>
      <c r="AN522" s="159"/>
      <c r="AO522" s="159"/>
      <c r="AP522" s="159"/>
      <c r="AQ522" s="159"/>
      <c r="AR522" s="159"/>
      <c r="AS522" s="159"/>
      <c r="AT522" s="159"/>
      <c r="AU522" s="159"/>
      <c r="AV522" s="159"/>
      <c r="AW522" s="159"/>
      <c r="AX522" s="159"/>
      <c r="AY522" s="159"/>
      <c r="AZ522" s="159"/>
      <c r="BA522" s="159"/>
      <c r="BB522" s="159"/>
      <c r="BC522" s="159"/>
      <c r="BD522" s="159"/>
      <c r="BE522" s="159"/>
      <c r="BF522" s="159"/>
      <c r="BG522" s="159"/>
      <c r="BH522" s="159"/>
      <c r="BI522" s="159"/>
      <c r="BJ522" s="159"/>
      <c r="BK522" s="159"/>
      <c r="BL522" s="159"/>
      <c r="BM522" s="159"/>
      <c r="BN522" s="159"/>
      <c r="BO522" s="159"/>
      <c r="BP522" s="159"/>
      <c r="BQ522" s="159"/>
      <c r="BR522" s="159"/>
      <c r="BS522" s="159"/>
      <c r="BT522" s="159"/>
      <c r="BU522" s="159"/>
      <c r="BV522" s="159"/>
      <c r="BW522" s="159"/>
      <c r="BX522" s="159"/>
      <c r="BY522" s="159"/>
      <c r="BZ522" s="159"/>
      <c r="CA522" s="159"/>
      <c r="CB522" s="159"/>
      <c r="CC522" s="159"/>
      <c r="CD522" s="159"/>
      <c r="CE522" s="159"/>
      <c r="CF522" s="159"/>
      <c r="CG522" s="159"/>
      <c r="CH522" s="159"/>
      <c r="CI522" s="159"/>
      <c r="CJ522" s="159"/>
      <c r="CK522" s="159"/>
      <c r="CL522" s="159"/>
      <c r="CM522" s="159"/>
      <c r="CN522" s="159"/>
      <c r="CO522" s="159"/>
      <c r="CP522" s="159"/>
      <c r="CQ522" s="159"/>
      <c r="CR522" s="159"/>
      <c r="CS522" s="159"/>
      <c r="CT522" s="159"/>
      <c r="CU522" s="159"/>
      <c r="CV522" s="159"/>
      <c r="CW522" s="159"/>
      <c r="CX522" s="159"/>
      <c r="CY522" s="159"/>
      <c r="CZ522" s="159"/>
      <c r="DA522" s="159"/>
      <c r="DB522" s="159"/>
      <c r="DC522" s="159"/>
      <c r="DD522" s="159"/>
      <c r="DE522" s="159"/>
      <c r="DF522" s="159"/>
      <c r="DG522" s="159"/>
      <c r="DH522" s="159"/>
      <c r="DI522" s="159"/>
      <c r="DJ522" s="159"/>
      <c r="DK522" s="159"/>
      <c r="DL522" s="159"/>
      <c r="DM522" s="159"/>
      <c r="DN522" s="159"/>
      <c r="DO522" s="159"/>
      <c r="DP522" s="159"/>
      <c r="DQ522" s="159"/>
      <c r="DR522" s="159"/>
      <c r="DS522" s="159"/>
      <c r="DT522" s="159"/>
      <c r="DU522" s="159"/>
      <c r="DV522" s="159"/>
      <c r="DW522" s="159"/>
      <c r="DX522" s="159"/>
      <c r="DY522" s="159"/>
      <c r="DZ522" s="159"/>
      <c r="EA522" s="159"/>
      <c r="EB522" s="159"/>
      <c r="EC522" s="159"/>
      <c r="ED522" s="159"/>
      <c r="EE522" s="159"/>
      <c r="EF522" s="159"/>
      <c r="EG522" s="159"/>
      <c r="EH522" s="159"/>
      <c r="EI522" s="159"/>
      <c r="EJ522" s="159"/>
      <c r="EK522" s="159"/>
      <c r="EL522" s="159"/>
      <c r="EM522" s="159"/>
      <c r="EN522" s="159"/>
      <c r="EO522" s="159"/>
      <c r="EP522" s="159"/>
      <c r="EQ522" s="159"/>
      <c r="ER522" s="159"/>
      <c r="ES522" s="159"/>
      <c r="ET522" s="159"/>
      <c r="EU522" s="159"/>
      <c r="EV522" s="159"/>
      <c r="EW522" s="159"/>
      <c r="EX522" s="159"/>
      <c r="EY522" s="159"/>
      <c r="EZ522" s="159"/>
      <c r="FA522" s="159"/>
      <c r="FB522" s="159"/>
      <c r="FC522" s="159"/>
      <c r="FD522" s="159"/>
      <c r="FE522" s="159"/>
      <c r="FF522" s="159"/>
      <c r="FG522" s="159"/>
      <c r="FH522" s="159"/>
      <c r="FI522" s="159"/>
      <c r="FJ522" s="159"/>
      <c r="FK522" s="159"/>
      <c r="FL522" s="159"/>
      <c r="FM522" s="159"/>
      <c r="FN522" s="159"/>
      <c r="FO522" s="159"/>
      <c r="FP522" s="159"/>
      <c r="FQ522" s="159"/>
      <c r="FR522" s="159"/>
      <c r="FS522" s="159"/>
      <c r="FT522" s="159"/>
      <c r="FU522" s="159"/>
      <c r="FV522" s="159"/>
      <c r="FW522" s="159"/>
      <c r="FX522" s="159"/>
      <c r="FY522" s="159"/>
      <c r="FZ522" s="159"/>
      <c r="GA522" s="159"/>
      <c r="GB522" s="159"/>
      <c r="GC522" s="159"/>
      <c r="GD522" s="159"/>
      <c r="GE522" s="159"/>
      <c r="GF522" s="159"/>
      <c r="GG522" s="159"/>
      <c r="GH522" s="159"/>
      <c r="GI522" s="159"/>
      <c r="GJ522" s="159"/>
      <c r="GK522" s="159"/>
      <c r="GL522" s="158"/>
    </row>
    <row r="523" spans="1:194" s="2" customFormat="1" ht="15.5" x14ac:dyDescent="0.35">
      <c r="A523" s="49" t="s">
        <v>448</v>
      </c>
      <c r="B523" s="2" t="s">
        <v>352</v>
      </c>
      <c r="C523" s="48" t="str">
        <f t="shared" ref="C523:C556" si="182">CONCATENATE(A523," - ",B523)</f>
        <v>LA wales - Blaenau Gwent</v>
      </c>
      <c r="D523" s="69">
        <f t="shared" ref="D523:D526" si="183">I523</f>
        <v>27564</v>
      </c>
      <c r="E523" s="69">
        <f t="shared" ref="E523:E526" si="184">J523</f>
        <v>28837</v>
      </c>
      <c r="F523" s="70">
        <f t="shared" ref="F523:F526" si="185">G523+H523</f>
        <v>70020</v>
      </c>
      <c r="G523" s="70">
        <f t="shared" ref="G523:G526" si="186">SUM(M523:CY523)</f>
        <v>34557</v>
      </c>
      <c r="H523" s="71">
        <f t="shared" ref="H523:H526" si="187">SUM(CZ523:GL523)</f>
        <v>35463</v>
      </c>
      <c r="I523" s="71">
        <f t="shared" ref="I523:I526" si="188">SUM(AE523:CY523)</f>
        <v>27564</v>
      </c>
      <c r="J523" s="71">
        <f t="shared" ref="J523:J526" si="189">SUM(DR523:GL523)</f>
        <v>28837</v>
      </c>
      <c r="K523" s="68">
        <f t="shared" ref="K523:K526" si="190">SUM(M523:AD523)</f>
        <v>6993</v>
      </c>
      <c r="L523" s="69">
        <f t="shared" ref="L523:L526" si="191">SUM(CZ523:DQ523)</f>
        <v>6626</v>
      </c>
      <c r="M523" s="282">
        <v>375</v>
      </c>
      <c r="N523" s="282">
        <v>392</v>
      </c>
      <c r="O523" s="282">
        <v>399</v>
      </c>
      <c r="P523" s="282">
        <v>337</v>
      </c>
      <c r="Q523" s="282">
        <v>373</v>
      </c>
      <c r="R523" s="282">
        <v>388</v>
      </c>
      <c r="S523" s="282">
        <v>395</v>
      </c>
      <c r="T523" s="282">
        <v>406</v>
      </c>
      <c r="U523" s="282">
        <v>390</v>
      </c>
      <c r="V523" s="282">
        <v>440</v>
      </c>
      <c r="W523" s="282">
        <v>432</v>
      </c>
      <c r="X523" s="282">
        <v>444</v>
      </c>
      <c r="Y523" s="282">
        <v>403</v>
      </c>
      <c r="Z523" s="282">
        <v>352</v>
      </c>
      <c r="AA523" s="282">
        <v>380</v>
      </c>
      <c r="AB523" s="282">
        <v>376</v>
      </c>
      <c r="AC523" s="282">
        <v>356</v>
      </c>
      <c r="AD523" s="282">
        <v>355</v>
      </c>
      <c r="AE523" s="282">
        <v>303</v>
      </c>
      <c r="AF523" s="282">
        <v>350</v>
      </c>
      <c r="AG523" s="282">
        <v>418</v>
      </c>
      <c r="AH523" s="282">
        <v>410</v>
      </c>
      <c r="AI523" s="282">
        <v>390</v>
      </c>
      <c r="AJ523" s="282">
        <v>405</v>
      </c>
      <c r="AK523" s="282">
        <v>398</v>
      </c>
      <c r="AL523" s="282">
        <v>426</v>
      </c>
      <c r="AM523" s="282">
        <v>444</v>
      </c>
      <c r="AN523" s="282">
        <v>508</v>
      </c>
      <c r="AO523" s="282">
        <v>451</v>
      </c>
      <c r="AP523" s="282">
        <v>511</v>
      </c>
      <c r="AQ523" s="282">
        <v>475</v>
      </c>
      <c r="AR523" s="282">
        <v>547</v>
      </c>
      <c r="AS523" s="282">
        <v>426</v>
      </c>
      <c r="AT523" s="282">
        <v>441</v>
      </c>
      <c r="AU523" s="282">
        <v>456</v>
      </c>
      <c r="AV523" s="282">
        <v>464</v>
      </c>
      <c r="AW523" s="282">
        <v>405</v>
      </c>
      <c r="AX523" s="282">
        <v>408</v>
      </c>
      <c r="AY523" s="282">
        <v>407</v>
      </c>
      <c r="AZ523" s="282">
        <v>393</v>
      </c>
      <c r="BA523" s="282">
        <v>448</v>
      </c>
      <c r="BB523" s="282">
        <v>392</v>
      </c>
      <c r="BC523" s="282">
        <v>377</v>
      </c>
      <c r="BD523" s="282">
        <v>348</v>
      </c>
      <c r="BE523" s="282">
        <v>341</v>
      </c>
      <c r="BF523" s="282">
        <v>403</v>
      </c>
      <c r="BG523" s="282">
        <v>408</v>
      </c>
      <c r="BH523" s="282">
        <v>437</v>
      </c>
      <c r="BI523" s="282">
        <v>477</v>
      </c>
      <c r="BJ523" s="282">
        <v>482</v>
      </c>
      <c r="BK523" s="282">
        <v>514</v>
      </c>
      <c r="BL523" s="282">
        <v>530</v>
      </c>
      <c r="BM523" s="282">
        <v>517</v>
      </c>
      <c r="BN523" s="282">
        <v>529</v>
      </c>
      <c r="BO523" s="282">
        <v>520</v>
      </c>
      <c r="BP523" s="282">
        <v>527</v>
      </c>
      <c r="BQ523" s="282">
        <v>533</v>
      </c>
      <c r="BR523" s="282">
        <v>523</v>
      </c>
      <c r="BS523" s="282">
        <v>515</v>
      </c>
      <c r="BT523" s="282">
        <v>437</v>
      </c>
      <c r="BU523" s="282">
        <v>441</v>
      </c>
      <c r="BV523" s="282">
        <v>456</v>
      </c>
      <c r="BW523" s="282">
        <v>398</v>
      </c>
      <c r="BX523" s="282">
        <v>466</v>
      </c>
      <c r="BY523" s="282">
        <v>405</v>
      </c>
      <c r="BZ523" s="282">
        <v>371</v>
      </c>
      <c r="CA523" s="282">
        <v>399</v>
      </c>
      <c r="CB523" s="282">
        <v>387</v>
      </c>
      <c r="CC523" s="282">
        <v>377</v>
      </c>
      <c r="CD523" s="282">
        <v>380</v>
      </c>
      <c r="CE523" s="282">
        <v>390</v>
      </c>
      <c r="CF523" s="282">
        <v>411</v>
      </c>
      <c r="CG523" s="282">
        <v>386</v>
      </c>
      <c r="CH523" s="282">
        <v>451</v>
      </c>
      <c r="CI523" s="282">
        <v>324</v>
      </c>
      <c r="CJ523" s="282">
        <v>321</v>
      </c>
      <c r="CK523" s="282">
        <v>293</v>
      </c>
      <c r="CL523" s="282">
        <v>284</v>
      </c>
      <c r="CM523" s="282">
        <v>244</v>
      </c>
      <c r="CN523" s="282">
        <v>202</v>
      </c>
      <c r="CO523" s="282">
        <v>198</v>
      </c>
      <c r="CP523" s="282">
        <v>207</v>
      </c>
      <c r="CQ523" s="282">
        <v>180</v>
      </c>
      <c r="CR523" s="282">
        <v>146</v>
      </c>
      <c r="CS523" s="282">
        <v>150</v>
      </c>
      <c r="CT523" s="282">
        <v>125</v>
      </c>
      <c r="CU523" s="282">
        <v>75</v>
      </c>
      <c r="CV523" s="282">
        <v>101</v>
      </c>
      <c r="CW523" s="282">
        <v>77</v>
      </c>
      <c r="CX523" s="282">
        <v>50</v>
      </c>
      <c r="CY523" s="282">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ht="15.5" x14ac:dyDescent="0.35">
      <c r="A524" s="49" t="s">
        <v>449</v>
      </c>
      <c r="B524" s="2" t="s">
        <v>347</v>
      </c>
      <c r="C524" s="48" t="str">
        <f t="shared" si="182"/>
        <v>LA Wales - Bridgend</v>
      </c>
      <c r="D524" s="69">
        <f t="shared" si="183"/>
        <v>57929</v>
      </c>
      <c r="E524" s="69">
        <f t="shared" si="184"/>
        <v>60275</v>
      </c>
      <c r="F524" s="70">
        <f t="shared" si="185"/>
        <v>147539</v>
      </c>
      <c r="G524" s="70">
        <f t="shared" si="186"/>
        <v>73118</v>
      </c>
      <c r="H524" s="71">
        <f t="shared" si="187"/>
        <v>74421</v>
      </c>
      <c r="I524" s="71">
        <f t="shared" si="188"/>
        <v>57929</v>
      </c>
      <c r="J524" s="71">
        <f t="shared" si="189"/>
        <v>60275</v>
      </c>
      <c r="K524" s="68">
        <f t="shared" si="190"/>
        <v>15189</v>
      </c>
      <c r="L524" s="69">
        <f t="shared" si="191"/>
        <v>14146</v>
      </c>
      <c r="M524" s="282">
        <v>706</v>
      </c>
      <c r="N524" s="282">
        <v>755</v>
      </c>
      <c r="O524" s="282">
        <v>813</v>
      </c>
      <c r="P524" s="282">
        <v>831</v>
      </c>
      <c r="Q524" s="282">
        <v>818</v>
      </c>
      <c r="R524" s="282">
        <v>848</v>
      </c>
      <c r="S524" s="282">
        <v>897</v>
      </c>
      <c r="T524" s="282">
        <v>878</v>
      </c>
      <c r="U524" s="282">
        <v>904</v>
      </c>
      <c r="V524" s="282">
        <v>977</v>
      </c>
      <c r="W524" s="282">
        <v>844</v>
      </c>
      <c r="X524" s="282">
        <v>896</v>
      </c>
      <c r="Y524" s="282">
        <v>860</v>
      </c>
      <c r="Z524" s="282">
        <v>855</v>
      </c>
      <c r="AA524" s="282">
        <v>861</v>
      </c>
      <c r="AB524" s="282">
        <v>863</v>
      </c>
      <c r="AC524" s="282">
        <v>782</v>
      </c>
      <c r="AD524" s="282">
        <v>801</v>
      </c>
      <c r="AE524" s="282">
        <v>805</v>
      </c>
      <c r="AF524" s="282">
        <v>781</v>
      </c>
      <c r="AG524" s="282">
        <v>805</v>
      </c>
      <c r="AH524" s="282">
        <v>809</v>
      </c>
      <c r="AI524" s="282">
        <v>867</v>
      </c>
      <c r="AJ524" s="282">
        <v>966</v>
      </c>
      <c r="AK524" s="282">
        <v>977</v>
      </c>
      <c r="AL524" s="282">
        <v>878</v>
      </c>
      <c r="AM524" s="282">
        <v>986</v>
      </c>
      <c r="AN524" s="282">
        <v>873</v>
      </c>
      <c r="AO524" s="282">
        <v>962</v>
      </c>
      <c r="AP524" s="282">
        <v>998</v>
      </c>
      <c r="AQ524" s="282">
        <v>866</v>
      </c>
      <c r="AR524" s="282">
        <v>978</v>
      </c>
      <c r="AS524" s="282">
        <v>1002</v>
      </c>
      <c r="AT524" s="282">
        <v>936</v>
      </c>
      <c r="AU524" s="282">
        <v>930</v>
      </c>
      <c r="AV524" s="282">
        <v>989</v>
      </c>
      <c r="AW524" s="282">
        <v>938</v>
      </c>
      <c r="AX524" s="282">
        <v>922</v>
      </c>
      <c r="AY524" s="282">
        <v>925</v>
      </c>
      <c r="AZ524" s="282">
        <v>964</v>
      </c>
      <c r="BA524" s="282">
        <v>1069</v>
      </c>
      <c r="BB524" s="282">
        <v>970</v>
      </c>
      <c r="BC524" s="282">
        <v>789</v>
      </c>
      <c r="BD524" s="282">
        <v>801</v>
      </c>
      <c r="BE524" s="282">
        <v>838</v>
      </c>
      <c r="BF524" s="282">
        <v>848</v>
      </c>
      <c r="BG524" s="282">
        <v>925</v>
      </c>
      <c r="BH524" s="282">
        <v>944</v>
      </c>
      <c r="BI524" s="282">
        <v>1055</v>
      </c>
      <c r="BJ524" s="282">
        <v>1063</v>
      </c>
      <c r="BK524" s="282">
        <v>994</v>
      </c>
      <c r="BL524" s="282">
        <v>971</v>
      </c>
      <c r="BM524" s="282">
        <v>1079</v>
      </c>
      <c r="BN524" s="282">
        <v>1039</v>
      </c>
      <c r="BO524" s="282">
        <v>1083</v>
      </c>
      <c r="BP524" s="282">
        <v>1054</v>
      </c>
      <c r="BQ524" s="282">
        <v>1072</v>
      </c>
      <c r="BR524" s="282">
        <v>966</v>
      </c>
      <c r="BS524" s="282">
        <v>1009</v>
      </c>
      <c r="BT524" s="282">
        <v>1016</v>
      </c>
      <c r="BU524" s="282">
        <v>943</v>
      </c>
      <c r="BV524" s="282">
        <v>908</v>
      </c>
      <c r="BW524" s="282">
        <v>903</v>
      </c>
      <c r="BX524" s="282">
        <v>843</v>
      </c>
      <c r="BY524" s="282">
        <v>825</v>
      </c>
      <c r="BZ524" s="282">
        <v>782</v>
      </c>
      <c r="CA524" s="282">
        <v>799</v>
      </c>
      <c r="CB524" s="282">
        <v>804</v>
      </c>
      <c r="CC524" s="282">
        <v>749</v>
      </c>
      <c r="CD524" s="282">
        <v>804</v>
      </c>
      <c r="CE524" s="282">
        <v>735</v>
      </c>
      <c r="CF524" s="282">
        <v>803</v>
      </c>
      <c r="CG524" s="282">
        <v>816</v>
      </c>
      <c r="CH524" s="282">
        <v>836</v>
      </c>
      <c r="CI524" s="282">
        <v>680</v>
      </c>
      <c r="CJ524" s="282">
        <v>631</v>
      </c>
      <c r="CK524" s="282">
        <v>620</v>
      </c>
      <c r="CL524" s="282">
        <v>565</v>
      </c>
      <c r="CM524" s="282">
        <v>510</v>
      </c>
      <c r="CN524" s="282">
        <v>499</v>
      </c>
      <c r="CO524" s="282">
        <v>429</v>
      </c>
      <c r="CP524" s="282">
        <v>409</v>
      </c>
      <c r="CQ524" s="282">
        <v>359</v>
      </c>
      <c r="CR524" s="282">
        <v>302</v>
      </c>
      <c r="CS524" s="282">
        <v>272</v>
      </c>
      <c r="CT524" s="282">
        <v>267</v>
      </c>
      <c r="CU524" s="282">
        <v>206</v>
      </c>
      <c r="CV524" s="282">
        <v>180</v>
      </c>
      <c r="CW524" s="282">
        <v>185</v>
      </c>
      <c r="CX524" s="282">
        <v>139</v>
      </c>
      <c r="CY524" s="282">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ht="15.5" x14ac:dyDescent="0.35">
      <c r="A525" s="49" t="s">
        <v>449</v>
      </c>
      <c r="B525" s="2" t="s">
        <v>351</v>
      </c>
      <c r="C525" s="48" t="str">
        <f t="shared" si="182"/>
        <v>LA Wales - Caerphilly</v>
      </c>
      <c r="D525" s="69">
        <f t="shared" si="183"/>
        <v>69853</v>
      </c>
      <c r="E525" s="69">
        <f t="shared" si="184"/>
        <v>74208</v>
      </c>
      <c r="F525" s="70">
        <f t="shared" si="185"/>
        <v>181731</v>
      </c>
      <c r="G525" s="70">
        <f t="shared" si="186"/>
        <v>89079</v>
      </c>
      <c r="H525" s="71">
        <f t="shared" si="187"/>
        <v>92652</v>
      </c>
      <c r="I525" s="71">
        <f t="shared" si="188"/>
        <v>69853</v>
      </c>
      <c r="J525" s="71">
        <f t="shared" si="189"/>
        <v>74208</v>
      </c>
      <c r="K525" s="68">
        <f t="shared" si="190"/>
        <v>19226</v>
      </c>
      <c r="L525" s="69">
        <f t="shared" si="191"/>
        <v>18444</v>
      </c>
      <c r="M525" s="282">
        <v>880</v>
      </c>
      <c r="N525" s="282">
        <v>929</v>
      </c>
      <c r="O525" s="282">
        <v>993</v>
      </c>
      <c r="P525" s="282">
        <v>1002</v>
      </c>
      <c r="Q525" s="282">
        <v>1045</v>
      </c>
      <c r="R525" s="282">
        <v>1086</v>
      </c>
      <c r="S525" s="282">
        <v>1066</v>
      </c>
      <c r="T525" s="282">
        <v>1029</v>
      </c>
      <c r="U525" s="282">
        <v>1080</v>
      </c>
      <c r="V525" s="282">
        <v>1100</v>
      </c>
      <c r="W525" s="282">
        <v>1237</v>
      </c>
      <c r="X525" s="282">
        <v>1118</v>
      </c>
      <c r="Y525" s="282">
        <v>1227</v>
      </c>
      <c r="Z525" s="282">
        <v>1090</v>
      </c>
      <c r="AA525" s="282">
        <v>1088</v>
      </c>
      <c r="AB525" s="282">
        <v>1050</v>
      </c>
      <c r="AC525" s="282">
        <v>1108</v>
      </c>
      <c r="AD525" s="282">
        <v>1098</v>
      </c>
      <c r="AE525" s="282">
        <v>1043</v>
      </c>
      <c r="AF525" s="282">
        <v>1003</v>
      </c>
      <c r="AG525" s="282">
        <v>991</v>
      </c>
      <c r="AH525" s="282">
        <v>1005</v>
      </c>
      <c r="AI525" s="282">
        <v>1034</v>
      </c>
      <c r="AJ525" s="282">
        <v>1220</v>
      </c>
      <c r="AK525" s="282">
        <v>1073</v>
      </c>
      <c r="AL525" s="282">
        <v>1131</v>
      </c>
      <c r="AM525" s="282">
        <v>1115</v>
      </c>
      <c r="AN525" s="282">
        <v>1170</v>
      </c>
      <c r="AO525" s="282">
        <v>1121</v>
      </c>
      <c r="AP525" s="282">
        <v>1245</v>
      </c>
      <c r="AQ525" s="282">
        <v>1150</v>
      </c>
      <c r="AR525" s="282">
        <v>1137</v>
      </c>
      <c r="AS525" s="282">
        <v>1164</v>
      </c>
      <c r="AT525" s="282">
        <v>1091</v>
      </c>
      <c r="AU525" s="282">
        <v>1179</v>
      </c>
      <c r="AV525" s="282">
        <v>1125</v>
      </c>
      <c r="AW525" s="282">
        <v>1088</v>
      </c>
      <c r="AX525" s="282">
        <v>1118</v>
      </c>
      <c r="AY525" s="282">
        <v>1086</v>
      </c>
      <c r="AZ525" s="282">
        <v>1169</v>
      </c>
      <c r="BA525" s="282">
        <v>1082</v>
      </c>
      <c r="BB525" s="282">
        <v>1087</v>
      </c>
      <c r="BC525" s="282">
        <v>1040</v>
      </c>
      <c r="BD525" s="282">
        <v>1019</v>
      </c>
      <c r="BE525" s="282">
        <v>1025</v>
      </c>
      <c r="BF525" s="282">
        <v>1021</v>
      </c>
      <c r="BG525" s="282">
        <v>1030</v>
      </c>
      <c r="BH525" s="282">
        <v>1160</v>
      </c>
      <c r="BI525" s="282">
        <v>1149</v>
      </c>
      <c r="BJ525" s="282">
        <v>1223</v>
      </c>
      <c r="BK525" s="282">
        <v>1204</v>
      </c>
      <c r="BL525" s="282">
        <v>1340</v>
      </c>
      <c r="BM525" s="282">
        <v>1332</v>
      </c>
      <c r="BN525" s="282">
        <v>1281</v>
      </c>
      <c r="BO525" s="282">
        <v>1313</v>
      </c>
      <c r="BP525" s="282">
        <v>1288</v>
      </c>
      <c r="BQ525" s="282">
        <v>1307</v>
      </c>
      <c r="BR525" s="282">
        <v>1278</v>
      </c>
      <c r="BS525" s="282">
        <v>1191</v>
      </c>
      <c r="BT525" s="282">
        <v>1183</v>
      </c>
      <c r="BU525" s="282">
        <v>1154</v>
      </c>
      <c r="BV525" s="282">
        <v>1082</v>
      </c>
      <c r="BW525" s="282">
        <v>1118</v>
      </c>
      <c r="BX525" s="282">
        <v>1061</v>
      </c>
      <c r="BY525" s="282">
        <v>994</v>
      </c>
      <c r="BZ525" s="282">
        <v>894</v>
      </c>
      <c r="CA525" s="282">
        <v>1011</v>
      </c>
      <c r="CB525" s="282">
        <v>975</v>
      </c>
      <c r="CC525" s="282">
        <v>947</v>
      </c>
      <c r="CD525" s="282">
        <v>947</v>
      </c>
      <c r="CE525" s="282">
        <v>1022</v>
      </c>
      <c r="CF525" s="282">
        <v>933</v>
      </c>
      <c r="CG525" s="282">
        <v>1066</v>
      </c>
      <c r="CH525" s="282">
        <v>1025</v>
      </c>
      <c r="CI525" s="282">
        <v>806</v>
      </c>
      <c r="CJ525" s="282">
        <v>743</v>
      </c>
      <c r="CK525" s="282">
        <v>712</v>
      </c>
      <c r="CL525" s="282">
        <v>644</v>
      </c>
      <c r="CM525" s="282">
        <v>653</v>
      </c>
      <c r="CN525" s="282">
        <v>496</v>
      </c>
      <c r="CO525" s="282">
        <v>504</v>
      </c>
      <c r="CP525" s="282">
        <v>505</v>
      </c>
      <c r="CQ525" s="282">
        <v>428</v>
      </c>
      <c r="CR525" s="282">
        <v>363</v>
      </c>
      <c r="CS525" s="282">
        <v>332</v>
      </c>
      <c r="CT525" s="282">
        <v>269</v>
      </c>
      <c r="CU525" s="282">
        <v>253</v>
      </c>
      <c r="CV525" s="282">
        <v>186</v>
      </c>
      <c r="CW525" s="282">
        <v>158</v>
      </c>
      <c r="CX525" s="282">
        <v>161</v>
      </c>
      <c r="CY525" s="282">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ht="15.5" x14ac:dyDescent="0.35">
      <c r="A526" s="49" t="s">
        <v>449</v>
      </c>
      <c r="B526" s="2" t="s">
        <v>348</v>
      </c>
      <c r="C526" s="48" t="str">
        <f t="shared" si="182"/>
        <v>LA Wales - Cardiff</v>
      </c>
      <c r="D526" s="69">
        <f t="shared" si="183"/>
        <v>145126</v>
      </c>
      <c r="E526" s="69">
        <f t="shared" si="184"/>
        <v>148704</v>
      </c>
      <c r="F526" s="70">
        <f t="shared" si="185"/>
        <v>369202</v>
      </c>
      <c r="G526" s="70">
        <f t="shared" si="186"/>
        <v>183689</v>
      </c>
      <c r="H526" s="71">
        <f t="shared" si="187"/>
        <v>185513</v>
      </c>
      <c r="I526" s="71">
        <f t="shared" si="188"/>
        <v>145126</v>
      </c>
      <c r="J526" s="71">
        <f t="shared" si="189"/>
        <v>148704</v>
      </c>
      <c r="K526" s="68">
        <f t="shared" si="190"/>
        <v>38563</v>
      </c>
      <c r="L526" s="69">
        <f t="shared" si="191"/>
        <v>36809</v>
      </c>
      <c r="M526" s="282">
        <v>1892</v>
      </c>
      <c r="N526" s="282">
        <v>2008</v>
      </c>
      <c r="O526" s="282">
        <v>2091</v>
      </c>
      <c r="P526" s="282">
        <v>2099</v>
      </c>
      <c r="Q526" s="282">
        <v>2302</v>
      </c>
      <c r="R526" s="282">
        <v>2206</v>
      </c>
      <c r="S526" s="282">
        <v>2313</v>
      </c>
      <c r="T526" s="282">
        <v>2298</v>
      </c>
      <c r="U526" s="282">
        <v>2412</v>
      </c>
      <c r="V526" s="282">
        <v>2462</v>
      </c>
      <c r="W526" s="282">
        <v>2211</v>
      </c>
      <c r="X526" s="282">
        <v>2158</v>
      </c>
      <c r="Y526" s="282">
        <v>2204</v>
      </c>
      <c r="Z526" s="282">
        <v>2151</v>
      </c>
      <c r="AA526" s="282">
        <v>2075</v>
      </c>
      <c r="AB526" s="282">
        <v>1858</v>
      </c>
      <c r="AC526" s="282">
        <v>1865</v>
      </c>
      <c r="AD526" s="282">
        <v>1958</v>
      </c>
      <c r="AE526" s="282">
        <v>2257</v>
      </c>
      <c r="AF526" s="282">
        <v>3711</v>
      </c>
      <c r="AG526" s="282">
        <v>4341</v>
      </c>
      <c r="AH526" s="282">
        <v>4235</v>
      </c>
      <c r="AI526" s="282">
        <v>4171</v>
      </c>
      <c r="AJ526" s="282">
        <v>4112</v>
      </c>
      <c r="AK526" s="282">
        <v>3894</v>
      </c>
      <c r="AL526" s="282">
        <v>3806</v>
      </c>
      <c r="AM526" s="282">
        <v>4048</v>
      </c>
      <c r="AN526" s="282">
        <v>3736</v>
      </c>
      <c r="AO526" s="282">
        <v>3538</v>
      </c>
      <c r="AP526" s="282">
        <v>3485</v>
      </c>
      <c r="AQ526" s="282">
        <v>3145</v>
      </c>
      <c r="AR526" s="282">
        <v>3216</v>
      </c>
      <c r="AS526" s="282">
        <v>2929</v>
      </c>
      <c r="AT526" s="282">
        <v>2553</v>
      </c>
      <c r="AU526" s="282">
        <v>2717</v>
      </c>
      <c r="AV526" s="282">
        <v>2587</v>
      </c>
      <c r="AW526" s="282">
        <v>2511</v>
      </c>
      <c r="AX526" s="282">
        <v>2644</v>
      </c>
      <c r="AY526" s="282">
        <v>2335</v>
      </c>
      <c r="AZ526" s="282">
        <v>2321</v>
      </c>
      <c r="BA526" s="282">
        <v>2345</v>
      </c>
      <c r="BB526" s="282">
        <v>2251</v>
      </c>
      <c r="BC526" s="282">
        <v>1881</v>
      </c>
      <c r="BD526" s="282">
        <v>2008</v>
      </c>
      <c r="BE526" s="282">
        <v>1971</v>
      </c>
      <c r="BF526" s="282">
        <v>2038</v>
      </c>
      <c r="BG526" s="282">
        <v>2090</v>
      </c>
      <c r="BH526" s="282">
        <v>1986</v>
      </c>
      <c r="BI526" s="282">
        <v>2031</v>
      </c>
      <c r="BJ526" s="282">
        <v>2099</v>
      </c>
      <c r="BK526" s="282">
        <v>2072</v>
      </c>
      <c r="BL526" s="282">
        <v>2107</v>
      </c>
      <c r="BM526" s="282">
        <v>1896</v>
      </c>
      <c r="BN526" s="282">
        <v>2077</v>
      </c>
      <c r="BO526" s="282">
        <v>1989</v>
      </c>
      <c r="BP526" s="282">
        <v>2031</v>
      </c>
      <c r="BQ526" s="282">
        <v>2013</v>
      </c>
      <c r="BR526" s="282">
        <v>1942</v>
      </c>
      <c r="BS526" s="282">
        <v>2000</v>
      </c>
      <c r="BT526" s="282">
        <v>1906</v>
      </c>
      <c r="BU526" s="282">
        <v>1757</v>
      </c>
      <c r="BV526" s="282">
        <v>1830</v>
      </c>
      <c r="BW526" s="282">
        <v>1717</v>
      </c>
      <c r="BX526" s="282">
        <v>1725</v>
      </c>
      <c r="BY526" s="282">
        <v>1541</v>
      </c>
      <c r="BZ526" s="282">
        <v>1572</v>
      </c>
      <c r="CA526" s="282">
        <v>1515</v>
      </c>
      <c r="CB526" s="282">
        <v>1429</v>
      </c>
      <c r="CC526" s="282">
        <v>1391</v>
      </c>
      <c r="CD526" s="282">
        <v>1345</v>
      </c>
      <c r="CE526" s="282">
        <v>1439</v>
      </c>
      <c r="CF526" s="282">
        <v>1346</v>
      </c>
      <c r="CG526" s="282">
        <v>1313</v>
      </c>
      <c r="CH526" s="282">
        <v>1438</v>
      </c>
      <c r="CI526" s="282">
        <v>1037</v>
      </c>
      <c r="CJ526" s="282">
        <v>1012</v>
      </c>
      <c r="CK526" s="282">
        <v>950</v>
      </c>
      <c r="CL526" s="282">
        <v>839</v>
      </c>
      <c r="CM526" s="282">
        <v>755</v>
      </c>
      <c r="CN526" s="282">
        <v>679</v>
      </c>
      <c r="CO526" s="282">
        <v>672</v>
      </c>
      <c r="CP526" s="282">
        <v>631</v>
      </c>
      <c r="CQ526" s="282">
        <v>630</v>
      </c>
      <c r="CR526" s="282">
        <v>503</v>
      </c>
      <c r="CS526" s="282">
        <v>511</v>
      </c>
      <c r="CT526" s="282">
        <v>461</v>
      </c>
      <c r="CU526" s="282">
        <v>357</v>
      </c>
      <c r="CV526" s="282">
        <v>331</v>
      </c>
      <c r="CW526" s="282">
        <v>255</v>
      </c>
      <c r="CX526" s="282">
        <v>248</v>
      </c>
      <c r="CY526" s="282">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ht="15.5" x14ac:dyDescent="0.35">
      <c r="A527" s="49" t="s">
        <v>449</v>
      </c>
      <c r="B527" s="2" t="s">
        <v>344</v>
      </c>
      <c r="C527" s="48" t="str">
        <f t="shared" si="182"/>
        <v>LA Wales - Carmarthenshire</v>
      </c>
      <c r="D527" s="69">
        <f t="shared" ref="D527:D556" si="192">I527</f>
        <v>73833</v>
      </c>
      <c r="E527" s="69">
        <f t="shared" ref="E527:E556" si="193">J527</f>
        <v>78977</v>
      </c>
      <c r="F527" s="70">
        <f t="shared" ref="F527:F544" si="194">G527+H527</f>
        <v>190073</v>
      </c>
      <c r="G527" s="70">
        <f t="shared" ref="G527:G544" si="195">SUM(M527:CY527)</f>
        <v>92875</v>
      </c>
      <c r="H527" s="71">
        <f t="shared" ref="H527:H544" si="196">SUM(CZ527:GL527)</f>
        <v>97198</v>
      </c>
      <c r="I527" s="71">
        <f t="shared" ref="I527:I544" si="197">SUM(AE527:CY527)</f>
        <v>73833</v>
      </c>
      <c r="J527" s="71">
        <f t="shared" ref="J527:J544" si="198">SUM(DR527:GL527)</f>
        <v>78977</v>
      </c>
      <c r="K527" s="68">
        <f t="shared" ref="K527:K544" si="199">SUM(M527:AD527)</f>
        <v>19042</v>
      </c>
      <c r="L527" s="69">
        <f t="shared" ref="L527:L544" si="200">SUM(CZ527:DQ527)</f>
        <v>18221</v>
      </c>
      <c r="M527" s="282">
        <v>810</v>
      </c>
      <c r="N527" s="282">
        <v>900</v>
      </c>
      <c r="O527" s="282">
        <v>937</v>
      </c>
      <c r="P527" s="282">
        <v>981</v>
      </c>
      <c r="Q527" s="282">
        <v>1044</v>
      </c>
      <c r="R527" s="282">
        <v>1064</v>
      </c>
      <c r="S527" s="282">
        <v>1058</v>
      </c>
      <c r="T527" s="282">
        <v>1034</v>
      </c>
      <c r="U527" s="282">
        <v>1137</v>
      </c>
      <c r="V527" s="282">
        <v>1188</v>
      </c>
      <c r="W527" s="282">
        <v>1139</v>
      </c>
      <c r="X527" s="282">
        <v>1070</v>
      </c>
      <c r="Y527" s="282">
        <v>1176</v>
      </c>
      <c r="Z527" s="282">
        <v>1176</v>
      </c>
      <c r="AA527" s="282">
        <v>1145</v>
      </c>
      <c r="AB527" s="282">
        <v>1061</v>
      </c>
      <c r="AC527" s="282">
        <v>1059</v>
      </c>
      <c r="AD527" s="282">
        <v>1063</v>
      </c>
      <c r="AE527" s="282">
        <v>1064</v>
      </c>
      <c r="AF527" s="282">
        <v>975</v>
      </c>
      <c r="AG527" s="282">
        <v>960</v>
      </c>
      <c r="AH527" s="282">
        <v>978</v>
      </c>
      <c r="AI527" s="282">
        <v>994</v>
      </c>
      <c r="AJ527" s="282">
        <v>1045</v>
      </c>
      <c r="AK527" s="282">
        <v>1098</v>
      </c>
      <c r="AL527" s="282">
        <v>990</v>
      </c>
      <c r="AM527" s="282">
        <v>1053</v>
      </c>
      <c r="AN527" s="282">
        <v>974</v>
      </c>
      <c r="AO527" s="282">
        <v>1043</v>
      </c>
      <c r="AP527" s="282">
        <v>1013</v>
      </c>
      <c r="AQ527" s="282">
        <v>998</v>
      </c>
      <c r="AR527" s="282">
        <v>1087</v>
      </c>
      <c r="AS527" s="282">
        <v>1043</v>
      </c>
      <c r="AT527" s="282">
        <v>1063</v>
      </c>
      <c r="AU527" s="282">
        <v>1019</v>
      </c>
      <c r="AV527" s="282">
        <v>1015</v>
      </c>
      <c r="AW527" s="282">
        <v>937</v>
      </c>
      <c r="AX527" s="282">
        <v>943</v>
      </c>
      <c r="AY527" s="282">
        <v>1002</v>
      </c>
      <c r="AZ527" s="282">
        <v>962</v>
      </c>
      <c r="BA527" s="282">
        <v>946</v>
      </c>
      <c r="BB527" s="282">
        <v>944</v>
      </c>
      <c r="BC527" s="282">
        <v>887</v>
      </c>
      <c r="BD527" s="282">
        <v>885</v>
      </c>
      <c r="BE527" s="282">
        <v>1027</v>
      </c>
      <c r="BF527" s="282">
        <v>990</v>
      </c>
      <c r="BG527" s="282">
        <v>1005</v>
      </c>
      <c r="BH527" s="282">
        <v>1111</v>
      </c>
      <c r="BI527" s="282">
        <v>1169</v>
      </c>
      <c r="BJ527" s="282">
        <v>1303</v>
      </c>
      <c r="BK527" s="282">
        <v>1194</v>
      </c>
      <c r="BL527" s="282">
        <v>1221</v>
      </c>
      <c r="BM527" s="282">
        <v>1233</v>
      </c>
      <c r="BN527" s="282">
        <v>1377</v>
      </c>
      <c r="BO527" s="282">
        <v>1366</v>
      </c>
      <c r="BP527" s="282">
        <v>1427</v>
      </c>
      <c r="BQ527" s="282">
        <v>1498</v>
      </c>
      <c r="BR527" s="282">
        <v>1383</v>
      </c>
      <c r="BS527" s="282">
        <v>1435</v>
      </c>
      <c r="BT527" s="282">
        <v>1330</v>
      </c>
      <c r="BU527" s="282">
        <v>1297</v>
      </c>
      <c r="BV527" s="282">
        <v>1239</v>
      </c>
      <c r="BW527" s="282">
        <v>1307</v>
      </c>
      <c r="BX527" s="282">
        <v>1246</v>
      </c>
      <c r="BY527" s="282">
        <v>1166</v>
      </c>
      <c r="BZ527" s="282">
        <v>1299</v>
      </c>
      <c r="CA527" s="282">
        <v>1250</v>
      </c>
      <c r="CB527" s="282">
        <v>1230</v>
      </c>
      <c r="CC527" s="282">
        <v>1222</v>
      </c>
      <c r="CD527" s="282">
        <v>1130</v>
      </c>
      <c r="CE527" s="282">
        <v>1210</v>
      </c>
      <c r="CF527" s="282">
        <v>1224</v>
      </c>
      <c r="CG527" s="282">
        <v>1274</v>
      </c>
      <c r="CH527" s="282">
        <v>1298</v>
      </c>
      <c r="CI527" s="282">
        <v>1070</v>
      </c>
      <c r="CJ527" s="282">
        <v>994</v>
      </c>
      <c r="CK527" s="282">
        <v>938</v>
      </c>
      <c r="CL527" s="282">
        <v>885</v>
      </c>
      <c r="CM527" s="282">
        <v>858</v>
      </c>
      <c r="CN527" s="282">
        <v>694</v>
      </c>
      <c r="CO527" s="282">
        <v>652</v>
      </c>
      <c r="CP527" s="282">
        <v>630</v>
      </c>
      <c r="CQ527" s="282">
        <v>528</v>
      </c>
      <c r="CR527" s="282">
        <v>539</v>
      </c>
      <c r="CS527" s="282">
        <v>456</v>
      </c>
      <c r="CT527" s="282">
        <v>425</v>
      </c>
      <c r="CU527" s="282">
        <v>353</v>
      </c>
      <c r="CV527" s="282">
        <v>308</v>
      </c>
      <c r="CW527" s="282">
        <v>255</v>
      </c>
      <c r="CX527" s="282">
        <v>192</v>
      </c>
      <c r="CY527" s="282">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ht="15.5" x14ac:dyDescent="0.35">
      <c r="A528" s="49" t="s">
        <v>449</v>
      </c>
      <c r="B528" s="2" t="s">
        <v>342</v>
      </c>
      <c r="C528" s="48" t="str">
        <f t="shared" si="182"/>
        <v>LA Wales - Ceredigion</v>
      </c>
      <c r="D528" s="69">
        <f t="shared" si="192"/>
        <v>29990</v>
      </c>
      <c r="E528" s="69">
        <f t="shared" si="193"/>
        <v>30671</v>
      </c>
      <c r="F528" s="70">
        <f t="shared" si="194"/>
        <v>72895</v>
      </c>
      <c r="G528" s="70">
        <f t="shared" si="195"/>
        <v>36262</v>
      </c>
      <c r="H528" s="71">
        <f t="shared" si="196"/>
        <v>36633</v>
      </c>
      <c r="I528" s="71">
        <f t="shared" si="197"/>
        <v>29990</v>
      </c>
      <c r="J528" s="71">
        <f t="shared" si="198"/>
        <v>30671</v>
      </c>
      <c r="K528" s="68">
        <f t="shared" si="199"/>
        <v>6272</v>
      </c>
      <c r="L528" s="69">
        <f t="shared" si="200"/>
        <v>5962</v>
      </c>
      <c r="M528" s="282">
        <v>260</v>
      </c>
      <c r="N528" s="282">
        <v>280</v>
      </c>
      <c r="O528" s="282">
        <v>295</v>
      </c>
      <c r="P528" s="282">
        <v>340</v>
      </c>
      <c r="Q528" s="282">
        <v>329</v>
      </c>
      <c r="R528" s="282">
        <v>361</v>
      </c>
      <c r="S528" s="282">
        <v>307</v>
      </c>
      <c r="T528" s="282">
        <v>350</v>
      </c>
      <c r="U528" s="282">
        <v>369</v>
      </c>
      <c r="V528" s="282">
        <v>417</v>
      </c>
      <c r="W528" s="282">
        <v>365</v>
      </c>
      <c r="X528" s="282">
        <v>358</v>
      </c>
      <c r="Y528" s="282">
        <v>337</v>
      </c>
      <c r="Z528" s="282">
        <v>373</v>
      </c>
      <c r="AA528" s="282">
        <v>383</v>
      </c>
      <c r="AB528" s="282">
        <v>375</v>
      </c>
      <c r="AC528" s="282">
        <v>389</v>
      </c>
      <c r="AD528" s="282">
        <v>384</v>
      </c>
      <c r="AE528" s="282">
        <v>387</v>
      </c>
      <c r="AF528" s="282">
        <v>771</v>
      </c>
      <c r="AG528" s="282">
        <v>874</v>
      </c>
      <c r="AH528" s="282">
        <v>907</v>
      </c>
      <c r="AI528" s="282">
        <v>761</v>
      </c>
      <c r="AJ528" s="282">
        <v>624</v>
      </c>
      <c r="AK528" s="282">
        <v>594</v>
      </c>
      <c r="AL528" s="282">
        <v>543</v>
      </c>
      <c r="AM528" s="282">
        <v>636</v>
      </c>
      <c r="AN528" s="282">
        <v>682</v>
      </c>
      <c r="AO528" s="282">
        <v>587</v>
      </c>
      <c r="AP528" s="282">
        <v>469</v>
      </c>
      <c r="AQ528" s="282">
        <v>395</v>
      </c>
      <c r="AR528" s="282">
        <v>247</v>
      </c>
      <c r="AS528" s="282">
        <v>190</v>
      </c>
      <c r="AT528" s="282">
        <v>244</v>
      </c>
      <c r="AU528" s="282">
        <v>174</v>
      </c>
      <c r="AV528" s="282">
        <v>277</v>
      </c>
      <c r="AW528" s="282">
        <v>205</v>
      </c>
      <c r="AX528" s="282">
        <v>309</v>
      </c>
      <c r="AY528" s="282">
        <v>296</v>
      </c>
      <c r="AZ528" s="282">
        <v>292</v>
      </c>
      <c r="BA528" s="282">
        <v>292</v>
      </c>
      <c r="BB528" s="282">
        <v>315</v>
      </c>
      <c r="BC528" s="282">
        <v>272</v>
      </c>
      <c r="BD528" s="282">
        <v>343</v>
      </c>
      <c r="BE528" s="282">
        <v>326</v>
      </c>
      <c r="BF528" s="282">
        <v>323</v>
      </c>
      <c r="BG528" s="282">
        <v>319</v>
      </c>
      <c r="BH528" s="282">
        <v>321</v>
      </c>
      <c r="BI528" s="282">
        <v>396</v>
      </c>
      <c r="BJ528" s="282">
        <v>399</v>
      </c>
      <c r="BK528" s="282">
        <v>436</v>
      </c>
      <c r="BL528" s="282">
        <v>462</v>
      </c>
      <c r="BM528" s="282">
        <v>475</v>
      </c>
      <c r="BN528" s="282">
        <v>502</v>
      </c>
      <c r="BO528" s="282">
        <v>476</v>
      </c>
      <c r="BP528" s="282">
        <v>485</v>
      </c>
      <c r="BQ528" s="282">
        <v>531</v>
      </c>
      <c r="BR528" s="282">
        <v>518</v>
      </c>
      <c r="BS528" s="282">
        <v>488</v>
      </c>
      <c r="BT528" s="282">
        <v>470</v>
      </c>
      <c r="BU528" s="282">
        <v>513</v>
      </c>
      <c r="BV528" s="282">
        <v>511</v>
      </c>
      <c r="BW528" s="282">
        <v>509</v>
      </c>
      <c r="BX528" s="282">
        <v>503</v>
      </c>
      <c r="BY528" s="282">
        <v>506</v>
      </c>
      <c r="BZ528" s="282">
        <v>507</v>
      </c>
      <c r="CA528" s="282">
        <v>471</v>
      </c>
      <c r="CB528" s="282">
        <v>469</v>
      </c>
      <c r="CC528" s="282">
        <v>470</v>
      </c>
      <c r="CD528" s="282">
        <v>492</v>
      </c>
      <c r="CE528" s="282">
        <v>494</v>
      </c>
      <c r="CF528" s="282">
        <v>562</v>
      </c>
      <c r="CG528" s="282">
        <v>570</v>
      </c>
      <c r="CH528" s="282">
        <v>524</v>
      </c>
      <c r="CI528" s="282">
        <v>398</v>
      </c>
      <c r="CJ528" s="282">
        <v>418</v>
      </c>
      <c r="CK528" s="282">
        <v>406</v>
      </c>
      <c r="CL528" s="282">
        <v>376</v>
      </c>
      <c r="CM528" s="282">
        <v>321</v>
      </c>
      <c r="CN528" s="282">
        <v>233</v>
      </c>
      <c r="CO528" s="282">
        <v>296</v>
      </c>
      <c r="CP528" s="282">
        <v>231</v>
      </c>
      <c r="CQ528" s="282">
        <v>216</v>
      </c>
      <c r="CR528" s="282">
        <v>203</v>
      </c>
      <c r="CS528" s="282">
        <v>166</v>
      </c>
      <c r="CT528" s="282">
        <v>158</v>
      </c>
      <c r="CU528" s="282">
        <v>161</v>
      </c>
      <c r="CV528" s="282">
        <v>137</v>
      </c>
      <c r="CW528" s="282">
        <v>123</v>
      </c>
      <c r="CX528" s="282">
        <v>69</v>
      </c>
      <c r="CY528" s="282">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ht="15.5" x14ac:dyDescent="0.35">
      <c r="A529" s="49" t="s">
        <v>449</v>
      </c>
      <c r="B529" s="2" t="s">
        <v>338</v>
      </c>
      <c r="C529" s="48" t="str">
        <f t="shared" si="182"/>
        <v>LA Wales - Conwy</v>
      </c>
      <c r="D529" s="69">
        <f t="shared" si="192"/>
        <v>46669</v>
      </c>
      <c r="E529" s="69">
        <f t="shared" si="193"/>
        <v>50331</v>
      </c>
      <c r="F529" s="70">
        <f t="shared" si="194"/>
        <v>118184</v>
      </c>
      <c r="G529" s="70">
        <f t="shared" si="195"/>
        <v>57605</v>
      </c>
      <c r="H529" s="71">
        <f t="shared" si="196"/>
        <v>60579</v>
      </c>
      <c r="I529" s="71">
        <f t="shared" si="197"/>
        <v>46669</v>
      </c>
      <c r="J529" s="71">
        <f t="shared" si="198"/>
        <v>50331</v>
      </c>
      <c r="K529" s="68">
        <f t="shared" si="199"/>
        <v>10936</v>
      </c>
      <c r="L529" s="69">
        <f t="shared" si="200"/>
        <v>10248</v>
      </c>
      <c r="M529" s="282">
        <v>514</v>
      </c>
      <c r="N529" s="282">
        <v>530</v>
      </c>
      <c r="O529" s="282">
        <v>561</v>
      </c>
      <c r="P529" s="282">
        <v>549</v>
      </c>
      <c r="Q529" s="282">
        <v>577</v>
      </c>
      <c r="R529" s="282">
        <v>626</v>
      </c>
      <c r="S529" s="282">
        <v>584</v>
      </c>
      <c r="T529" s="282">
        <v>646</v>
      </c>
      <c r="U529" s="282">
        <v>655</v>
      </c>
      <c r="V529" s="282">
        <v>644</v>
      </c>
      <c r="W529" s="282">
        <v>663</v>
      </c>
      <c r="X529" s="282">
        <v>608</v>
      </c>
      <c r="Y529" s="282">
        <v>632</v>
      </c>
      <c r="Z529" s="282">
        <v>633</v>
      </c>
      <c r="AA529" s="282">
        <v>670</v>
      </c>
      <c r="AB529" s="282">
        <v>640</v>
      </c>
      <c r="AC529" s="282">
        <v>646</v>
      </c>
      <c r="AD529" s="282">
        <v>558</v>
      </c>
      <c r="AE529" s="282">
        <v>588</v>
      </c>
      <c r="AF529" s="282">
        <v>548</v>
      </c>
      <c r="AG529" s="282">
        <v>588</v>
      </c>
      <c r="AH529" s="282">
        <v>559</v>
      </c>
      <c r="AI529" s="282">
        <v>575</v>
      </c>
      <c r="AJ529" s="282">
        <v>656</v>
      </c>
      <c r="AK529" s="282">
        <v>605</v>
      </c>
      <c r="AL529" s="282">
        <v>604</v>
      </c>
      <c r="AM529" s="282">
        <v>593</v>
      </c>
      <c r="AN529" s="282">
        <v>583</v>
      </c>
      <c r="AO529" s="282">
        <v>587</v>
      </c>
      <c r="AP529" s="282">
        <v>609</v>
      </c>
      <c r="AQ529" s="282">
        <v>613</v>
      </c>
      <c r="AR529" s="282">
        <v>618</v>
      </c>
      <c r="AS529" s="282">
        <v>638</v>
      </c>
      <c r="AT529" s="282">
        <v>599</v>
      </c>
      <c r="AU529" s="282">
        <v>536</v>
      </c>
      <c r="AV529" s="282">
        <v>551</v>
      </c>
      <c r="AW529" s="282">
        <v>566</v>
      </c>
      <c r="AX529" s="282">
        <v>583</v>
      </c>
      <c r="AY529" s="282">
        <v>564</v>
      </c>
      <c r="AZ529" s="282">
        <v>578</v>
      </c>
      <c r="BA529" s="282">
        <v>630</v>
      </c>
      <c r="BB529" s="282">
        <v>584</v>
      </c>
      <c r="BC529" s="282">
        <v>504</v>
      </c>
      <c r="BD529" s="282">
        <v>542</v>
      </c>
      <c r="BE529" s="282">
        <v>576</v>
      </c>
      <c r="BF529" s="282">
        <v>566</v>
      </c>
      <c r="BG529" s="282">
        <v>545</v>
      </c>
      <c r="BH529" s="282">
        <v>646</v>
      </c>
      <c r="BI529" s="282">
        <v>792</v>
      </c>
      <c r="BJ529" s="282">
        <v>770</v>
      </c>
      <c r="BK529" s="282">
        <v>749</v>
      </c>
      <c r="BL529" s="282">
        <v>824</v>
      </c>
      <c r="BM529" s="282">
        <v>760</v>
      </c>
      <c r="BN529" s="282">
        <v>806</v>
      </c>
      <c r="BO529" s="282">
        <v>882</v>
      </c>
      <c r="BP529" s="282">
        <v>883</v>
      </c>
      <c r="BQ529" s="282">
        <v>893</v>
      </c>
      <c r="BR529" s="282">
        <v>847</v>
      </c>
      <c r="BS529" s="282">
        <v>874</v>
      </c>
      <c r="BT529" s="282">
        <v>855</v>
      </c>
      <c r="BU529" s="282">
        <v>874</v>
      </c>
      <c r="BV529" s="282">
        <v>835</v>
      </c>
      <c r="BW529" s="282">
        <v>780</v>
      </c>
      <c r="BX529" s="282">
        <v>824</v>
      </c>
      <c r="BY529" s="282">
        <v>789</v>
      </c>
      <c r="BZ529" s="282">
        <v>739</v>
      </c>
      <c r="CA529" s="282">
        <v>813</v>
      </c>
      <c r="CB529" s="282">
        <v>775</v>
      </c>
      <c r="CC529" s="282">
        <v>744</v>
      </c>
      <c r="CD529" s="282">
        <v>780</v>
      </c>
      <c r="CE529" s="282">
        <v>768</v>
      </c>
      <c r="CF529" s="282">
        <v>888</v>
      </c>
      <c r="CG529" s="282">
        <v>950</v>
      </c>
      <c r="CH529" s="282">
        <v>922</v>
      </c>
      <c r="CI529" s="282">
        <v>726</v>
      </c>
      <c r="CJ529" s="282">
        <v>692</v>
      </c>
      <c r="CK529" s="282">
        <v>669</v>
      </c>
      <c r="CL529" s="282">
        <v>636</v>
      </c>
      <c r="CM529" s="282">
        <v>582</v>
      </c>
      <c r="CN529" s="282">
        <v>493</v>
      </c>
      <c r="CO529" s="282">
        <v>454</v>
      </c>
      <c r="CP529" s="282">
        <v>444</v>
      </c>
      <c r="CQ529" s="282">
        <v>390</v>
      </c>
      <c r="CR529" s="282">
        <v>364</v>
      </c>
      <c r="CS529" s="282">
        <v>354</v>
      </c>
      <c r="CT529" s="282">
        <v>301</v>
      </c>
      <c r="CU529" s="282">
        <v>299</v>
      </c>
      <c r="CV529" s="282">
        <v>272</v>
      </c>
      <c r="CW529" s="282">
        <v>190</v>
      </c>
      <c r="CX529" s="282">
        <v>172</v>
      </c>
      <c r="CY529" s="282">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ht="15.5" x14ac:dyDescent="0.35">
      <c r="A530" s="49" t="s">
        <v>449</v>
      </c>
      <c r="B530" s="2" t="s">
        <v>339</v>
      </c>
      <c r="C530" s="48" t="str">
        <f t="shared" si="182"/>
        <v>LA Wales - Denbighshire</v>
      </c>
      <c r="D530" s="69">
        <f t="shared" si="192"/>
        <v>37663</v>
      </c>
      <c r="E530" s="69">
        <f t="shared" si="193"/>
        <v>39502</v>
      </c>
      <c r="F530" s="70">
        <f t="shared" si="194"/>
        <v>96664</v>
      </c>
      <c r="G530" s="70">
        <f t="shared" si="195"/>
        <v>47656</v>
      </c>
      <c r="H530" s="71">
        <f t="shared" si="196"/>
        <v>49008</v>
      </c>
      <c r="I530" s="71">
        <f t="shared" si="197"/>
        <v>37663</v>
      </c>
      <c r="J530" s="71">
        <f t="shared" si="198"/>
        <v>39502</v>
      </c>
      <c r="K530" s="68">
        <f t="shared" si="199"/>
        <v>9993</v>
      </c>
      <c r="L530" s="69">
        <f t="shared" si="200"/>
        <v>9506</v>
      </c>
      <c r="M530" s="282">
        <v>515</v>
      </c>
      <c r="N530" s="282">
        <v>482</v>
      </c>
      <c r="O530" s="282">
        <v>468</v>
      </c>
      <c r="P530" s="282">
        <v>544</v>
      </c>
      <c r="Q530" s="282">
        <v>517</v>
      </c>
      <c r="R530" s="282">
        <v>524</v>
      </c>
      <c r="S530" s="282">
        <v>552</v>
      </c>
      <c r="T530" s="282">
        <v>567</v>
      </c>
      <c r="U530" s="282">
        <v>557</v>
      </c>
      <c r="V530" s="282">
        <v>602</v>
      </c>
      <c r="W530" s="282">
        <v>629</v>
      </c>
      <c r="X530" s="282">
        <v>558</v>
      </c>
      <c r="Y530" s="282">
        <v>617</v>
      </c>
      <c r="Z530" s="282">
        <v>581</v>
      </c>
      <c r="AA530" s="282">
        <v>542</v>
      </c>
      <c r="AB530" s="282">
        <v>581</v>
      </c>
      <c r="AC530" s="282">
        <v>571</v>
      </c>
      <c r="AD530" s="282">
        <v>586</v>
      </c>
      <c r="AE530" s="282">
        <v>584</v>
      </c>
      <c r="AF530" s="282">
        <v>509</v>
      </c>
      <c r="AG530" s="282">
        <v>485</v>
      </c>
      <c r="AH530" s="282">
        <v>512</v>
      </c>
      <c r="AI530" s="282">
        <v>570</v>
      </c>
      <c r="AJ530" s="282">
        <v>548</v>
      </c>
      <c r="AK530" s="282">
        <v>585</v>
      </c>
      <c r="AL530" s="282">
        <v>506</v>
      </c>
      <c r="AM530" s="282">
        <v>600</v>
      </c>
      <c r="AN530" s="282">
        <v>555</v>
      </c>
      <c r="AO530" s="282">
        <v>584</v>
      </c>
      <c r="AP530" s="282">
        <v>553</v>
      </c>
      <c r="AQ530" s="282">
        <v>555</v>
      </c>
      <c r="AR530" s="282">
        <v>529</v>
      </c>
      <c r="AS530" s="282">
        <v>512</v>
      </c>
      <c r="AT530" s="282">
        <v>536</v>
      </c>
      <c r="AU530" s="282">
        <v>482</v>
      </c>
      <c r="AV530" s="282">
        <v>424</v>
      </c>
      <c r="AW530" s="282">
        <v>488</v>
      </c>
      <c r="AX530" s="282">
        <v>430</v>
      </c>
      <c r="AY530" s="282">
        <v>450</v>
      </c>
      <c r="AZ530" s="282">
        <v>442</v>
      </c>
      <c r="BA530" s="282">
        <v>484</v>
      </c>
      <c r="BB530" s="282">
        <v>471</v>
      </c>
      <c r="BC530" s="282">
        <v>382</v>
      </c>
      <c r="BD530" s="282">
        <v>424</v>
      </c>
      <c r="BE530" s="282">
        <v>497</v>
      </c>
      <c r="BF530" s="282">
        <v>498</v>
      </c>
      <c r="BG530" s="282">
        <v>537</v>
      </c>
      <c r="BH530" s="282">
        <v>512</v>
      </c>
      <c r="BI530" s="282">
        <v>633</v>
      </c>
      <c r="BJ530" s="282">
        <v>614</v>
      </c>
      <c r="BK530" s="282">
        <v>618</v>
      </c>
      <c r="BL530" s="282">
        <v>665</v>
      </c>
      <c r="BM530" s="282">
        <v>643</v>
      </c>
      <c r="BN530" s="282">
        <v>712</v>
      </c>
      <c r="BO530" s="282">
        <v>658</v>
      </c>
      <c r="BP530" s="282">
        <v>751</v>
      </c>
      <c r="BQ530" s="282">
        <v>729</v>
      </c>
      <c r="BR530" s="282">
        <v>702</v>
      </c>
      <c r="BS530" s="282">
        <v>698</v>
      </c>
      <c r="BT530" s="282">
        <v>659</v>
      </c>
      <c r="BU530" s="282">
        <v>748</v>
      </c>
      <c r="BV530" s="282">
        <v>657</v>
      </c>
      <c r="BW530" s="282">
        <v>610</v>
      </c>
      <c r="BX530" s="282">
        <v>617</v>
      </c>
      <c r="BY530" s="282">
        <v>596</v>
      </c>
      <c r="BZ530" s="282">
        <v>645</v>
      </c>
      <c r="CA530" s="282">
        <v>590</v>
      </c>
      <c r="CB530" s="282">
        <v>615</v>
      </c>
      <c r="CC530" s="282">
        <v>587</v>
      </c>
      <c r="CD530" s="282">
        <v>585</v>
      </c>
      <c r="CE530" s="282">
        <v>654</v>
      </c>
      <c r="CF530" s="282">
        <v>723</v>
      </c>
      <c r="CG530" s="282">
        <v>698</v>
      </c>
      <c r="CH530" s="282">
        <v>744</v>
      </c>
      <c r="CI530" s="282">
        <v>486</v>
      </c>
      <c r="CJ530" s="282">
        <v>483</v>
      </c>
      <c r="CK530" s="282">
        <v>505</v>
      </c>
      <c r="CL530" s="282">
        <v>471</v>
      </c>
      <c r="CM530" s="282">
        <v>397</v>
      </c>
      <c r="CN530" s="282">
        <v>386</v>
      </c>
      <c r="CO530" s="282">
        <v>331</v>
      </c>
      <c r="CP530" s="282">
        <v>307</v>
      </c>
      <c r="CQ530" s="282">
        <v>298</v>
      </c>
      <c r="CR530" s="282">
        <v>276</v>
      </c>
      <c r="CS530" s="282">
        <v>223</v>
      </c>
      <c r="CT530" s="282">
        <v>200</v>
      </c>
      <c r="CU530" s="282">
        <v>175</v>
      </c>
      <c r="CV530" s="282">
        <v>155</v>
      </c>
      <c r="CW530" s="282">
        <v>126</v>
      </c>
      <c r="CX530" s="282">
        <v>114</v>
      </c>
      <c r="CY530" s="282">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ht="15.5" x14ac:dyDescent="0.35">
      <c r="A531" s="49" t="s">
        <v>449</v>
      </c>
      <c r="B531" s="2" t="s">
        <v>340</v>
      </c>
      <c r="C531" s="48" t="str">
        <f t="shared" si="182"/>
        <v>LA Wales - Flintshire</v>
      </c>
      <c r="D531" s="69">
        <f t="shared" si="192"/>
        <v>60757</v>
      </c>
      <c r="E531" s="69">
        <f t="shared" si="193"/>
        <v>63891</v>
      </c>
      <c r="F531" s="70">
        <f t="shared" si="194"/>
        <v>156847</v>
      </c>
      <c r="G531" s="70">
        <f t="shared" si="195"/>
        <v>77159</v>
      </c>
      <c r="H531" s="71">
        <f t="shared" si="196"/>
        <v>79688</v>
      </c>
      <c r="I531" s="71">
        <f t="shared" si="197"/>
        <v>60757</v>
      </c>
      <c r="J531" s="71">
        <f t="shared" si="198"/>
        <v>63891</v>
      </c>
      <c r="K531" s="68">
        <f t="shared" si="199"/>
        <v>16402</v>
      </c>
      <c r="L531" s="69">
        <f t="shared" si="200"/>
        <v>15797</v>
      </c>
      <c r="M531" s="282">
        <v>704</v>
      </c>
      <c r="N531" s="282">
        <v>775</v>
      </c>
      <c r="O531" s="282">
        <v>820</v>
      </c>
      <c r="P531" s="282">
        <v>871</v>
      </c>
      <c r="Q531" s="282">
        <v>889</v>
      </c>
      <c r="R531" s="282">
        <v>886</v>
      </c>
      <c r="S531" s="282">
        <v>928</v>
      </c>
      <c r="T531" s="282">
        <v>917</v>
      </c>
      <c r="U531" s="282">
        <v>997</v>
      </c>
      <c r="V531" s="282">
        <v>969</v>
      </c>
      <c r="W531" s="282">
        <v>1046</v>
      </c>
      <c r="X531" s="282">
        <v>977</v>
      </c>
      <c r="Y531" s="282">
        <v>1054</v>
      </c>
      <c r="Z531" s="282">
        <v>991</v>
      </c>
      <c r="AA531" s="282">
        <v>903</v>
      </c>
      <c r="AB531" s="282">
        <v>947</v>
      </c>
      <c r="AC531" s="282">
        <v>901</v>
      </c>
      <c r="AD531" s="282">
        <v>827</v>
      </c>
      <c r="AE531" s="282">
        <v>816</v>
      </c>
      <c r="AF531" s="282">
        <v>844</v>
      </c>
      <c r="AG531" s="282">
        <v>772</v>
      </c>
      <c r="AH531" s="282">
        <v>876</v>
      </c>
      <c r="AI531" s="282">
        <v>839</v>
      </c>
      <c r="AJ531" s="282">
        <v>892</v>
      </c>
      <c r="AK531" s="282">
        <v>893</v>
      </c>
      <c r="AL531" s="282">
        <v>873</v>
      </c>
      <c r="AM531" s="282">
        <v>976</v>
      </c>
      <c r="AN531" s="282">
        <v>885</v>
      </c>
      <c r="AO531" s="282">
        <v>1032</v>
      </c>
      <c r="AP531" s="282">
        <v>978</v>
      </c>
      <c r="AQ531" s="282">
        <v>976</v>
      </c>
      <c r="AR531" s="282">
        <v>992</v>
      </c>
      <c r="AS531" s="282">
        <v>1066</v>
      </c>
      <c r="AT531" s="282">
        <v>984</v>
      </c>
      <c r="AU531" s="282">
        <v>935</v>
      </c>
      <c r="AV531" s="282">
        <v>942</v>
      </c>
      <c r="AW531" s="282">
        <v>893</v>
      </c>
      <c r="AX531" s="282">
        <v>908</v>
      </c>
      <c r="AY531" s="282">
        <v>896</v>
      </c>
      <c r="AZ531" s="282">
        <v>936</v>
      </c>
      <c r="BA531" s="282">
        <v>856</v>
      </c>
      <c r="BB531" s="282">
        <v>832</v>
      </c>
      <c r="BC531" s="282">
        <v>868</v>
      </c>
      <c r="BD531" s="282">
        <v>773</v>
      </c>
      <c r="BE531" s="282">
        <v>829</v>
      </c>
      <c r="BF531" s="282">
        <v>862</v>
      </c>
      <c r="BG531" s="282">
        <v>907</v>
      </c>
      <c r="BH531" s="282">
        <v>959</v>
      </c>
      <c r="BI531" s="282">
        <v>1155</v>
      </c>
      <c r="BJ531" s="282">
        <v>1148</v>
      </c>
      <c r="BK531" s="282">
        <v>1095</v>
      </c>
      <c r="BL531" s="282">
        <v>1158</v>
      </c>
      <c r="BM531" s="282">
        <v>1150</v>
      </c>
      <c r="BN531" s="282">
        <v>1089</v>
      </c>
      <c r="BO531" s="282">
        <v>1116</v>
      </c>
      <c r="BP531" s="282">
        <v>1146</v>
      </c>
      <c r="BQ531" s="282">
        <v>1181</v>
      </c>
      <c r="BR531" s="282">
        <v>1045</v>
      </c>
      <c r="BS531" s="282">
        <v>1097</v>
      </c>
      <c r="BT531" s="282">
        <v>1068</v>
      </c>
      <c r="BU531" s="282">
        <v>996</v>
      </c>
      <c r="BV531" s="282">
        <v>1037</v>
      </c>
      <c r="BW531" s="282">
        <v>939</v>
      </c>
      <c r="BX531" s="282">
        <v>891</v>
      </c>
      <c r="BY531" s="282">
        <v>898</v>
      </c>
      <c r="BZ531" s="282">
        <v>835</v>
      </c>
      <c r="CA531" s="282">
        <v>829</v>
      </c>
      <c r="CB531" s="282">
        <v>859</v>
      </c>
      <c r="CC531" s="282">
        <v>857</v>
      </c>
      <c r="CD531" s="282">
        <v>897</v>
      </c>
      <c r="CE531" s="282">
        <v>869</v>
      </c>
      <c r="CF531" s="282">
        <v>949</v>
      </c>
      <c r="CG531" s="282">
        <v>972</v>
      </c>
      <c r="CH531" s="282">
        <v>1054</v>
      </c>
      <c r="CI531" s="282">
        <v>707</v>
      </c>
      <c r="CJ531" s="282">
        <v>694</v>
      </c>
      <c r="CK531" s="282">
        <v>749</v>
      </c>
      <c r="CL531" s="282">
        <v>658</v>
      </c>
      <c r="CM531" s="282">
        <v>548</v>
      </c>
      <c r="CN531" s="282">
        <v>485</v>
      </c>
      <c r="CO531" s="282">
        <v>493</v>
      </c>
      <c r="CP531" s="282">
        <v>447</v>
      </c>
      <c r="CQ531" s="282">
        <v>413</v>
      </c>
      <c r="CR531" s="282">
        <v>350</v>
      </c>
      <c r="CS531" s="282">
        <v>302</v>
      </c>
      <c r="CT531" s="282">
        <v>273</v>
      </c>
      <c r="CU531" s="282">
        <v>229</v>
      </c>
      <c r="CV531" s="282">
        <v>200</v>
      </c>
      <c r="CW531" s="282">
        <v>196</v>
      </c>
      <c r="CX531" s="282">
        <v>160</v>
      </c>
      <c r="CY531" s="282">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ht="15.5" x14ac:dyDescent="0.35">
      <c r="A532" s="49" t="s">
        <v>449</v>
      </c>
      <c r="B532" s="2" t="s">
        <v>337</v>
      </c>
      <c r="C532" s="48" t="str">
        <f t="shared" si="182"/>
        <v>LA Wales - Gwynedd</v>
      </c>
      <c r="D532" s="69">
        <f t="shared" si="192"/>
        <v>50258</v>
      </c>
      <c r="E532" s="69">
        <f t="shared" si="193"/>
        <v>51699</v>
      </c>
      <c r="F532" s="70">
        <f t="shared" si="194"/>
        <v>125171</v>
      </c>
      <c r="G532" s="70">
        <f t="shared" si="195"/>
        <v>62142</v>
      </c>
      <c r="H532" s="71">
        <f t="shared" si="196"/>
        <v>63029</v>
      </c>
      <c r="I532" s="71">
        <f t="shared" si="197"/>
        <v>50258</v>
      </c>
      <c r="J532" s="71">
        <f t="shared" si="198"/>
        <v>51699</v>
      </c>
      <c r="K532" s="68">
        <f t="shared" si="199"/>
        <v>11884</v>
      </c>
      <c r="L532" s="69">
        <f t="shared" si="200"/>
        <v>11330</v>
      </c>
      <c r="M532" s="282">
        <v>547</v>
      </c>
      <c r="N532" s="282">
        <v>548</v>
      </c>
      <c r="O532" s="282">
        <v>606</v>
      </c>
      <c r="P532" s="282">
        <v>567</v>
      </c>
      <c r="Q532" s="282">
        <v>639</v>
      </c>
      <c r="R532" s="282">
        <v>628</v>
      </c>
      <c r="S532" s="282">
        <v>714</v>
      </c>
      <c r="T532" s="282">
        <v>650</v>
      </c>
      <c r="U532" s="282">
        <v>677</v>
      </c>
      <c r="V532" s="282">
        <v>696</v>
      </c>
      <c r="W532" s="282">
        <v>750</v>
      </c>
      <c r="X532" s="282">
        <v>724</v>
      </c>
      <c r="Y532" s="282">
        <v>688</v>
      </c>
      <c r="Z532" s="282">
        <v>725</v>
      </c>
      <c r="AA532" s="282">
        <v>737</v>
      </c>
      <c r="AB532" s="282">
        <v>653</v>
      </c>
      <c r="AC532" s="282">
        <v>663</v>
      </c>
      <c r="AD532" s="282">
        <v>672</v>
      </c>
      <c r="AE532" s="282">
        <v>716</v>
      </c>
      <c r="AF532" s="282">
        <v>930</v>
      </c>
      <c r="AG532" s="282">
        <v>1050</v>
      </c>
      <c r="AH532" s="282">
        <v>1094</v>
      </c>
      <c r="AI532" s="282">
        <v>1094</v>
      </c>
      <c r="AJ532" s="282">
        <v>990</v>
      </c>
      <c r="AK532" s="282">
        <v>992</v>
      </c>
      <c r="AL532" s="282">
        <v>952</v>
      </c>
      <c r="AM532" s="282">
        <v>1065</v>
      </c>
      <c r="AN532" s="282">
        <v>951</v>
      </c>
      <c r="AO532" s="282">
        <v>789</v>
      </c>
      <c r="AP532" s="282">
        <v>863</v>
      </c>
      <c r="AQ532" s="282">
        <v>834</v>
      </c>
      <c r="AR532" s="282">
        <v>780</v>
      </c>
      <c r="AS532" s="282">
        <v>726</v>
      </c>
      <c r="AT532" s="282">
        <v>685</v>
      </c>
      <c r="AU532" s="282">
        <v>640</v>
      </c>
      <c r="AV532" s="282">
        <v>676</v>
      </c>
      <c r="AW532" s="282">
        <v>608</v>
      </c>
      <c r="AX532" s="282">
        <v>610</v>
      </c>
      <c r="AY532" s="282">
        <v>650</v>
      </c>
      <c r="AZ532" s="282">
        <v>664</v>
      </c>
      <c r="BA532" s="282">
        <v>649</v>
      </c>
      <c r="BB532" s="282">
        <v>607</v>
      </c>
      <c r="BC532" s="282">
        <v>573</v>
      </c>
      <c r="BD532" s="282">
        <v>559</v>
      </c>
      <c r="BE532" s="282">
        <v>552</v>
      </c>
      <c r="BF532" s="282">
        <v>609</v>
      </c>
      <c r="BG532" s="282">
        <v>637</v>
      </c>
      <c r="BH532" s="282">
        <v>720</v>
      </c>
      <c r="BI532" s="282">
        <v>728</v>
      </c>
      <c r="BJ532" s="282">
        <v>800</v>
      </c>
      <c r="BK532" s="282">
        <v>747</v>
      </c>
      <c r="BL532" s="282">
        <v>718</v>
      </c>
      <c r="BM532" s="282">
        <v>798</v>
      </c>
      <c r="BN532" s="282">
        <v>772</v>
      </c>
      <c r="BO532" s="282">
        <v>815</v>
      </c>
      <c r="BP532" s="282">
        <v>843</v>
      </c>
      <c r="BQ532" s="282">
        <v>845</v>
      </c>
      <c r="BR532" s="282">
        <v>891</v>
      </c>
      <c r="BS532" s="282">
        <v>848</v>
      </c>
      <c r="BT532" s="282">
        <v>849</v>
      </c>
      <c r="BU532" s="282">
        <v>756</v>
      </c>
      <c r="BV532" s="282">
        <v>771</v>
      </c>
      <c r="BW532" s="282">
        <v>853</v>
      </c>
      <c r="BX532" s="282">
        <v>795</v>
      </c>
      <c r="BY532" s="282">
        <v>727</v>
      </c>
      <c r="BZ532" s="282">
        <v>732</v>
      </c>
      <c r="CA532" s="282">
        <v>728</v>
      </c>
      <c r="CB532" s="282">
        <v>736</v>
      </c>
      <c r="CC532" s="282">
        <v>694</v>
      </c>
      <c r="CD532" s="282">
        <v>717</v>
      </c>
      <c r="CE532" s="282">
        <v>732</v>
      </c>
      <c r="CF532" s="282">
        <v>816</v>
      </c>
      <c r="CG532" s="282">
        <v>823</v>
      </c>
      <c r="CH532" s="282">
        <v>836</v>
      </c>
      <c r="CI532" s="282">
        <v>682</v>
      </c>
      <c r="CJ532" s="282">
        <v>609</v>
      </c>
      <c r="CK532" s="282">
        <v>586</v>
      </c>
      <c r="CL532" s="282">
        <v>600</v>
      </c>
      <c r="CM532" s="282">
        <v>498</v>
      </c>
      <c r="CN532" s="282">
        <v>380</v>
      </c>
      <c r="CO532" s="282">
        <v>400</v>
      </c>
      <c r="CP532" s="282">
        <v>397</v>
      </c>
      <c r="CQ532" s="282">
        <v>367</v>
      </c>
      <c r="CR532" s="282">
        <v>332</v>
      </c>
      <c r="CS532" s="282">
        <v>272</v>
      </c>
      <c r="CT532" s="282">
        <v>258</v>
      </c>
      <c r="CU532" s="282">
        <v>237</v>
      </c>
      <c r="CV532" s="282">
        <v>197</v>
      </c>
      <c r="CW532" s="282">
        <v>155</v>
      </c>
      <c r="CX532" s="282">
        <v>167</v>
      </c>
      <c r="CY532" s="282">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ht="15.5" x14ac:dyDescent="0.35">
      <c r="A533" s="49" t="s">
        <v>449</v>
      </c>
      <c r="B533" s="2" t="s">
        <v>336</v>
      </c>
      <c r="C533" s="48" t="str">
        <f t="shared" si="182"/>
        <v>LA Wales - Isle of Anglesey</v>
      </c>
      <c r="D533" s="69">
        <f t="shared" si="192"/>
        <v>27931</v>
      </c>
      <c r="E533" s="69">
        <f t="shared" si="193"/>
        <v>29170</v>
      </c>
      <c r="F533" s="70">
        <f t="shared" si="194"/>
        <v>70440</v>
      </c>
      <c r="G533" s="70">
        <f t="shared" si="195"/>
        <v>34758</v>
      </c>
      <c r="H533" s="71">
        <f t="shared" si="196"/>
        <v>35682</v>
      </c>
      <c r="I533" s="71">
        <f t="shared" si="197"/>
        <v>27931</v>
      </c>
      <c r="J533" s="71">
        <f t="shared" si="198"/>
        <v>29170</v>
      </c>
      <c r="K533" s="68">
        <f t="shared" si="199"/>
        <v>6827</v>
      </c>
      <c r="L533" s="69">
        <f t="shared" si="200"/>
        <v>6512</v>
      </c>
      <c r="M533" s="282">
        <v>308</v>
      </c>
      <c r="N533" s="282">
        <v>307</v>
      </c>
      <c r="O533" s="282">
        <v>343</v>
      </c>
      <c r="P533" s="282">
        <v>381</v>
      </c>
      <c r="Q533" s="282">
        <v>362</v>
      </c>
      <c r="R533" s="282">
        <v>339</v>
      </c>
      <c r="S533" s="282">
        <v>415</v>
      </c>
      <c r="T533" s="282">
        <v>431</v>
      </c>
      <c r="U533" s="282">
        <v>408</v>
      </c>
      <c r="V533" s="282">
        <v>435</v>
      </c>
      <c r="W533" s="282">
        <v>411</v>
      </c>
      <c r="X533" s="282">
        <v>438</v>
      </c>
      <c r="Y533" s="282">
        <v>414</v>
      </c>
      <c r="Z533" s="282">
        <v>387</v>
      </c>
      <c r="AA533" s="282">
        <v>402</v>
      </c>
      <c r="AB533" s="282">
        <v>344</v>
      </c>
      <c r="AC533" s="282">
        <v>344</v>
      </c>
      <c r="AD533" s="282">
        <v>358</v>
      </c>
      <c r="AE533" s="282">
        <v>322</v>
      </c>
      <c r="AF533" s="282">
        <v>321</v>
      </c>
      <c r="AG533" s="282">
        <v>307</v>
      </c>
      <c r="AH533" s="282">
        <v>339</v>
      </c>
      <c r="AI533" s="282">
        <v>325</v>
      </c>
      <c r="AJ533" s="282">
        <v>372</v>
      </c>
      <c r="AK533" s="282">
        <v>404</v>
      </c>
      <c r="AL533" s="282">
        <v>345</v>
      </c>
      <c r="AM533" s="282">
        <v>412</v>
      </c>
      <c r="AN533" s="282">
        <v>361</v>
      </c>
      <c r="AO533" s="282">
        <v>365</v>
      </c>
      <c r="AP533" s="282">
        <v>437</v>
      </c>
      <c r="AQ533" s="282">
        <v>417</v>
      </c>
      <c r="AR533" s="282">
        <v>361</v>
      </c>
      <c r="AS533" s="282">
        <v>361</v>
      </c>
      <c r="AT533" s="282">
        <v>429</v>
      </c>
      <c r="AU533" s="282">
        <v>316</v>
      </c>
      <c r="AV533" s="282">
        <v>298</v>
      </c>
      <c r="AW533" s="282">
        <v>362</v>
      </c>
      <c r="AX533" s="282">
        <v>333</v>
      </c>
      <c r="AY533" s="282">
        <v>355</v>
      </c>
      <c r="AZ533" s="282">
        <v>392</v>
      </c>
      <c r="BA533" s="282">
        <v>364</v>
      </c>
      <c r="BB533" s="282">
        <v>380</v>
      </c>
      <c r="BC533" s="282">
        <v>356</v>
      </c>
      <c r="BD533" s="282">
        <v>324</v>
      </c>
      <c r="BE533" s="282">
        <v>318</v>
      </c>
      <c r="BF533" s="282">
        <v>379</v>
      </c>
      <c r="BG533" s="282">
        <v>379</v>
      </c>
      <c r="BH533" s="282">
        <v>445</v>
      </c>
      <c r="BI533" s="282">
        <v>416</v>
      </c>
      <c r="BJ533" s="282">
        <v>502</v>
      </c>
      <c r="BK533" s="282">
        <v>435</v>
      </c>
      <c r="BL533" s="282">
        <v>451</v>
      </c>
      <c r="BM533" s="282">
        <v>449</v>
      </c>
      <c r="BN533" s="282">
        <v>512</v>
      </c>
      <c r="BO533" s="282">
        <v>492</v>
      </c>
      <c r="BP533" s="282">
        <v>505</v>
      </c>
      <c r="BQ533" s="282">
        <v>473</v>
      </c>
      <c r="BR533" s="282">
        <v>533</v>
      </c>
      <c r="BS533" s="282">
        <v>482</v>
      </c>
      <c r="BT533" s="282">
        <v>516</v>
      </c>
      <c r="BU533" s="282">
        <v>513</v>
      </c>
      <c r="BV533" s="282">
        <v>540</v>
      </c>
      <c r="BW533" s="282">
        <v>517</v>
      </c>
      <c r="BX533" s="282">
        <v>482</v>
      </c>
      <c r="BY533" s="282">
        <v>508</v>
      </c>
      <c r="BZ533" s="282">
        <v>480</v>
      </c>
      <c r="CA533" s="282">
        <v>503</v>
      </c>
      <c r="CB533" s="282">
        <v>480</v>
      </c>
      <c r="CC533" s="282">
        <v>469</v>
      </c>
      <c r="CD533" s="282">
        <v>455</v>
      </c>
      <c r="CE533" s="282">
        <v>509</v>
      </c>
      <c r="CF533" s="282">
        <v>537</v>
      </c>
      <c r="CG533" s="282">
        <v>541</v>
      </c>
      <c r="CH533" s="282">
        <v>510</v>
      </c>
      <c r="CI533" s="282">
        <v>395</v>
      </c>
      <c r="CJ533" s="282">
        <v>426</v>
      </c>
      <c r="CK533" s="282">
        <v>420</v>
      </c>
      <c r="CL533" s="282">
        <v>377</v>
      </c>
      <c r="CM533" s="282">
        <v>300</v>
      </c>
      <c r="CN533" s="282">
        <v>275</v>
      </c>
      <c r="CO533" s="282">
        <v>273</v>
      </c>
      <c r="CP533" s="282">
        <v>283</v>
      </c>
      <c r="CQ533" s="282">
        <v>250</v>
      </c>
      <c r="CR533" s="282">
        <v>219</v>
      </c>
      <c r="CS533" s="282">
        <v>195</v>
      </c>
      <c r="CT533" s="282">
        <v>150</v>
      </c>
      <c r="CU533" s="282">
        <v>97</v>
      </c>
      <c r="CV533" s="282">
        <v>112</v>
      </c>
      <c r="CW533" s="282">
        <v>109</v>
      </c>
      <c r="CX533" s="282">
        <v>86</v>
      </c>
      <c r="CY533" s="282">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ht="15.5" x14ac:dyDescent="0.35">
      <c r="A534" s="49" t="s">
        <v>449</v>
      </c>
      <c r="B534" s="2" t="s">
        <v>350</v>
      </c>
      <c r="C534" s="48" t="str">
        <f t="shared" si="182"/>
        <v>LA Wales - Merthyr Tydfil</v>
      </c>
      <c r="D534" s="69">
        <f t="shared" si="192"/>
        <v>23025</v>
      </c>
      <c r="E534" s="69">
        <f t="shared" si="193"/>
        <v>24519</v>
      </c>
      <c r="F534" s="70">
        <f t="shared" si="194"/>
        <v>60424</v>
      </c>
      <c r="G534" s="70">
        <f t="shared" si="195"/>
        <v>29639</v>
      </c>
      <c r="H534" s="71">
        <f t="shared" si="196"/>
        <v>30785</v>
      </c>
      <c r="I534" s="71">
        <f t="shared" si="197"/>
        <v>23025</v>
      </c>
      <c r="J534" s="71">
        <f t="shared" si="198"/>
        <v>24519</v>
      </c>
      <c r="K534" s="68">
        <f t="shared" si="199"/>
        <v>6614</v>
      </c>
      <c r="L534" s="69">
        <f t="shared" si="200"/>
        <v>6266</v>
      </c>
      <c r="M534" s="282">
        <v>333</v>
      </c>
      <c r="N534" s="282">
        <v>328</v>
      </c>
      <c r="O534" s="282">
        <v>376</v>
      </c>
      <c r="P534" s="282">
        <v>367</v>
      </c>
      <c r="Q534" s="282">
        <v>371</v>
      </c>
      <c r="R534" s="282">
        <v>415</v>
      </c>
      <c r="S534" s="282">
        <v>370</v>
      </c>
      <c r="T534" s="282">
        <v>378</v>
      </c>
      <c r="U534" s="282">
        <v>384</v>
      </c>
      <c r="V534" s="282">
        <v>421</v>
      </c>
      <c r="W534" s="282">
        <v>368</v>
      </c>
      <c r="X534" s="282">
        <v>367</v>
      </c>
      <c r="Y534" s="282">
        <v>403</v>
      </c>
      <c r="Z534" s="282">
        <v>392</v>
      </c>
      <c r="AA534" s="282">
        <v>362</v>
      </c>
      <c r="AB534" s="282">
        <v>317</v>
      </c>
      <c r="AC534" s="282">
        <v>322</v>
      </c>
      <c r="AD534" s="282">
        <v>340</v>
      </c>
      <c r="AE534" s="282">
        <v>353</v>
      </c>
      <c r="AF534" s="282">
        <v>323</v>
      </c>
      <c r="AG534" s="282">
        <v>338</v>
      </c>
      <c r="AH534" s="282">
        <v>356</v>
      </c>
      <c r="AI534" s="282">
        <v>285</v>
      </c>
      <c r="AJ534" s="282">
        <v>369</v>
      </c>
      <c r="AK534" s="282">
        <v>369</v>
      </c>
      <c r="AL534" s="282">
        <v>387</v>
      </c>
      <c r="AM534" s="282">
        <v>424</v>
      </c>
      <c r="AN534" s="282">
        <v>414</v>
      </c>
      <c r="AO534" s="282">
        <v>395</v>
      </c>
      <c r="AP534" s="282">
        <v>396</v>
      </c>
      <c r="AQ534" s="282">
        <v>470</v>
      </c>
      <c r="AR534" s="282">
        <v>409</v>
      </c>
      <c r="AS534" s="282">
        <v>413</v>
      </c>
      <c r="AT534" s="282">
        <v>397</v>
      </c>
      <c r="AU534" s="282">
        <v>387</v>
      </c>
      <c r="AV534" s="282">
        <v>397</v>
      </c>
      <c r="AW534" s="282">
        <v>429</v>
      </c>
      <c r="AX534" s="282">
        <v>338</v>
      </c>
      <c r="AY534" s="282">
        <v>381</v>
      </c>
      <c r="AZ534" s="282">
        <v>394</v>
      </c>
      <c r="BA534" s="282">
        <v>375</v>
      </c>
      <c r="BB534" s="282">
        <v>336</v>
      </c>
      <c r="BC534" s="282">
        <v>317</v>
      </c>
      <c r="BD534" s="282">
        <v>316</v>
      </c>
      <c r="BE534" s="282">
        <v>300</v>
      </c>
      <c r="BF534" s="282">
        <v>313</v>
      </c>
      <c r="BG534" s="282">
        <v>298</v>
      </c>
      <c r="BH534" s="282">
        <v>325</v>
      </c>
      <c r="BI534" s="282">
        <v>384</v>
      </c>
      <c r="BJ534" s="282">
        <v>402</v>
      </c>
      <c r="BK534" s="282">
        <v>358</v>
      </c>
      <c r="BL534" s="282">
        <v>397</v>
      </c>
      <c r="BM534" s="282">
        <v>428</v>
      </c>
      <c r="BN534" s="282">
        <v>418</v>
      </c>
      <c r="BO534" s="282">
        <v>447</v>
      </c>
      <c r="BP534" s="282">
        <v>389</v>
      </c>
      <c r="BQ534" s="282">
        <v>410</v>
      </c>
      <c r="BR534" s="282">
        <v>387</v>
      </c>
      <c r="BS534" s="282">
        <v>418</v>
      </c>
      <c r="BT534" s="282">
        <v>396</v>
      </c>
      <c r="BU534" s="282">
        <v>423</v>
      </c>
      <c r="BV534" s="282">
        <v>397</v>
      </c>
      <c r="BW534" s="282">
        <v>400</v>
      </c>
      <c r="BX534" s="282">
        <v>342</v>
      </c>
      <c r="BY534" s="282">
        <v>310</v>
      </c>
      <c r="BZ534" s="282">
        <v>315</v>
      </c>
      <c r="CA534" s="282">
        <v>350</v>
      </c>
      <c r="CB534" s="282">
        <v>317</v>
      </c>
      <c r="CC534" s="282">
        <v>314</v>
      </c>
      <c r="CD534" s="282">
        <v>301</v>
      </c>
      <c r="CE534" s="282">
        <v>292</v>
      </c>
      <c r="CF534" s="282">
        <v>327</v>
      </c>
      <c r="CG534" s="282">
        <v>315</v>
      </c>
      <c r="CH534" s="282">
        <v>304</v>
      </c>
      <c r="CI534" s="282">
        <v>234</v>
      </c>
      <c r="CJ534" s="282">
        <v>253</v>
      </c>
      <c r="CK534" s="282">
        <v>246</v>
      </c>
      <c r="CL534" s="282">
        <v>204</v>
      </c>
      <c r="CM534" s="282">
        <v>187</v>
      </c>
      <c r="CN534" s="282">
        <v>165</v>
      </c>
      <c r="CO534" s="282">
        <v>162</v>
      </c>
      <c r="CP534" s="282">
        <v>167</v>
      </c>
      <c r="CQ534" s="282">
        <v>137</v>
      </c>
      <c r="CR534" s="282">
        <v>121</v>
      </c>
      <c r="CS534" s="282">
        <v>137</v>
      </c>
      <c r="CT534" s="282">
        <v>97</v>
      </c>
      <c r="CU534" s="282">
        <v>63</v>
      </c>
      <c r="CV534" s="282">
        <v>55</v>
      </c>
      <c r="CW534" s="282">
        <v>60</v>
      </c>
      <c r="CX534" s="282">
        <v>44</v>
      </c>
      <c r="CY534" s="282">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ht="15.5" x14ac:dyDescent="0.35">
      <c r="A535" s="49" t="s">
        <v>449</v>
      </c>
      <c r="B535" s="2" t="s">
        <v>353</v>
      </c>
      <c r="C535" s="48" t="str">
        <f t="shared" si="182"/>
        <v>LA Wales - Monmouthshire</v>
      </c>
      <c r="D535" s="69">
        <f t="shared" si="192"/>
        <v>37888</v>
      </c>
      <c r="E535" s="69">
        <f t="shared" si="193"/>
        <v>39955</v>
      </c>
      <c r="F535" s="70">
        <f t="shared" si="194"/>
        <v>95164</v>
      </c>
      <c r="G535" s="70">
        <f t="shared" si="195"/>
        <v>46898</v>
      </c>
      <c r="H535" s="71">
        <f t="shared" si="196"/>
        <v>48266</v>
      </c>
      <c r="I535" s="71">
        <f t="shared" si="197"/>
        <v>37888</v>
      </c>
      <c r="J535" s="71">
        <f t="shared" si="198"/>
        <v>39955</v>
      </c>
      <c r="K535" s="68">
        <f t="shared" si="199"/>
        <v>9010</v>
      </c>
      <c r="L535" s="69">
        <f t="shared" si="200"/>
        <v>8311</v>
      </c>
      <c r="M535" s="282">
        <v>380</v>
      </c>
      <c r="N535" s="282">
        <v>361</v>
      </c>
      <c r="O535" s="282">
        <v>426</v>
      </c>
      <c r="P535" s="282">
        <v>482</v>
      </c>
      <c r="Q535" s="282">
        <v>480</v>
      </c>
      <c r="R535" s="282">
        <v>502</v>
      </c>
      <c r="S535" s="282">
        <v>473</v>
      </c>
      <c r="T535" s="282">
        <v>519</v>
      </c>
      <c r="U535" s="282">
        <v>515</v>
      </c>
      <c r="V535" s="282">
        <v>522</v>
      </c>
      <c r="W535" s="282">
        <v>503</v>
      </c>
      <c r="X535" s="282">
        <v>558</v>
      </c>
      <c r="Y535" s="282">
        <v>533</v>
      </c>
      <c r="Z535" s="282">
        <v>587</v>
      </c>
      <c r="AA535" s="282">
        <v>515</v>
      </c>
      <c r="AB535" s="282">
        <v>555</v>
      </c>
      <c r="AC535" s="282">
        <v>561</v>
      </c>
      <c r="AD535" s="282">
        <v>538</v>
      </c>
      <c r="AE535" s="282">
        <v>494</v>
      </c>
      <c r="AF535" s="282">
        <v>439</v>
      </c>
      <c r="AG535" s="282">
        <v>355</v>
      </c>
      <c r="AH535" s="282">
        <v>404</v>
      </c>
      <c r="AI535" s="282">
        <v>462</v>
      </c>
      <c r="AJ535" s="282">
        <v>516</v>
      </c>
      <c r="AK535" s="282">
        <v>526</v>
      </c>
      <c r="AL535" s="282">
        <v>574</v>
      </c>
      <c r="AM535" s="282">
        <v>586</v>
      </c>
      <c r="AN535" s="282">
        <v>465</v>
      </c>
      <c r="AO535" s="282">
        <v>471</v>
      </c>
      <c r="AP535" s="282">
        <v>600</v>
      </c>
      <c r="AQ535" s="282">
        <v>475</v>
      </c>
      <c r="AR535" s="282">
        <v>486</v>
      </c>
      <c r="AS535" s="282">
        <v>473</v>
      </c>
      <c r="AT535" s="282">
        <v>468</v>
      </c>
      <c r="AU535" s="282">
        <v>441</v>
      </c>
      <c r="AV535" s="282">
        <v>435</v>
      </c>
      <c r="AW535" s="282">
        <v>463</v>
      </c>
      <c r="AX535" s="282">
        <v>458</v>
      </c>
      <c r="AY535" s="282">
        <v>440</v>
      </c>
      <c r="AZ535" s="282">
        <v>454</v>
      </c>
      <c r="BA535" s="282">
        <v>458</v>
      </c>
      <c r="BB535" s="282">
        <v>500</v>
      </c>
      <c r="BC535" s="282">
        <v>415</v>
      </c>
      <c r="BD535" s="282">
        <v>482</v>
      </c>
      <c r="BE535" s="282">
        <v>430</v>
      </c>
      <c r="BF535" s="282">
        <v>493</v>
      </c>
      <c r="BG535" s="282">
        <v>520</v>
      </c>
      <c r="BH535" s="282">
        <v>583</v>
      </c>
      <c r="BI535" s="282">
        <v>617</v>
      </c>
      <c r="BJ535" s="282">
        <v>686</v>
      </c>
      <c r="BK535" s="282">
        <v>660</v>
      </c>
      <c r="BL535" s="282">
        <v>709</v>
      </c>
      <c r="BM535" s="282">
        <v>751</v>
      </c>
      <c r="BN535" s="282">
        <v>769</v>
      </c>
      <c r="BO535" s="282">
        <v>807</v>
      </c>
      <c r="BP535" s="282">
        <v>819</v>
      </c>
      <c r="BQ535" s="282">
        <v>782</v>
      </c>
      <c r="BR535" s="282">
        <v>760</v>
      </c>
      <c r="BS535" s="282">
        <v>803</v>
      </c>
      <c r="BT535" s="282">
        <v>695</v>
      </c>
      <c r="BU535" s="282">
        <v>695</v>
      </c>
      <c r="BV535" s="282">
        <v>657</v>
      </c>
      <c r="BW535" s="282">
        <v>681</v>
      </c>
      <c r="BX535" s="282">
        <v>634</v>
      </c>
      <c r="BY535" s="282">
        <v>579</v>
      </c>
      <c r="BZ535" s="282">
        <v>618</v>
      </c>
      <c r="CA535" s="282">
        <v>596</v>
      </c>
      <c r="CB535" s="282">
        <v>574</v>
      </c>
      <c r="CC535" s="282">
        <v>620</v>
      </c>
      <c r="CD535" s="282">
        <v>656</v>
      </c>
      <c r="CE535" s="282">
        <v>644</v>
      </c>
      <c r="CF535" s="282">
        <v>643</v>
      </c>
      <c r="CG535" s="282">
        <v>664</v>
      </c>
      <c r="CH535" s="282">
        <v>713</v>
      </c>
      <c r="CI535" s="282">
        <v>545</v>
      </c>
      <c r="CJ535" s="282">
        <v>538</v>
      </c>
      <c r="CK535" s="282">
        <v>539</v>
      </c>
      <c r="CL535" s="282">
        <v>496</v>
      </c>
      <c r="CM535" s="282">
        <v>403</v>
      </c>
      <c r="CN535" s="282">
        <v>361</v>
      </c>
      <c r="CO535" s="282">
        <v>373</v>
      </c>
      <c r="CP535" s="282">
        <v>311</v>
      </c>
      <c r="CQ535" s="282">
        <v>299</v>
      </c>
      <c r="CR535" s="282">
        <v>285</v>
      </c>
      <c r="CS535" s="282">
        <v>244</v>
      </c>
      <c r="CT535" s="282">
        <v>209</v>
      </c>
      <c r="CU535" s="282">
        <v>219</v>
      </c>
      <c r="CV535" s="282">
        <v>200</v>
      </c>
      <c r="CW535" s="282">
        <v>159</v>
      </c>
      <c r="CX535" s="282">
        <v>123</v>
      </c>
      <c r="CY535" s="282">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ht="15.5" x14ac:dyDescent="0.35">
      <c r="A536" s="49" t="s">
        <v>449</v>
      </c>
      <c r="B536" s="2" t="s">
        <v>346</v>
      </c>
      <c r="C536" s="48" t="str">
        <f t="shared" si="182"/>
        <v>LA Wales - Neath Port Talbot</v>
      </c>
      <c r="D536" s="69">
        <f t="shared" si="192"/>
        <v>56902</v>
      </c>
      <c r="E536" s="69">
        <f t="shared" si="193"/>
        <v>59394</v>
      </c>
      <c r="F536" s="70">
        <f t="shared" si="194"/>
        <v>144386</v>
      </c>
      <c r="G536" s="70">
        <f t="shared" si="195"/>
        <v>71200</v>
      </c>
      <c r="H536" s="71">
        <f t="shared" si="196"/>
        <v>73186</v>
      </c>
      <c r="I536" s="71">
        <f t="shared" si="197"/>
        <v>56902</v>
      </c>
      <c r="J536" s="71">
        <f t="shared" si="198"/>
        <v>59394</v>
      </c>
      <c r="K536" s="68">
        <f t="shared" si="199"/>
        <v>14298</v>
      </c>
      <c r="L536" s="69">
        <f t="shared" si="200"/>
        <v>13792</v>
      </c>
      <c r="M536" s="282">
        <v>642</v>
      </c>
      <c r="N536" s="282">
        <v>705</v>
      </c>
      <c r="O536" s="282">
        <v>764</v>
      </c>
      <c r="P536" s="282">
        <v>748</v>
      </c>
      <c r="Q536" s="282">
        <v>797</v>
      </c>
      <c r="R536" s="282">
        <v>792</v>
      </c>
      <c r="S536" s="282">
        <v>812</v>
      </c>
      <c r="T536" s="282">
        <v>803</v>
      </c>
      <c r="U536" s="282">
        <v>892</v>
      </c>
      <c r="V536" s="282">
        <v>870</v>
      </c>
      <c r="W536" s="282">
        <v>811</v>
      </c>
      <c r="X536" s="282">
        <v>873</v>
      </c>
      <c r="Y536" s="282">
        <v>842</v>
      </c>
      <c r="Z536" s="282">
        <v>793</v>
      </c>
      <c r="AA536" s="282">
        <v>843</v>
      </c>
      <c r="AB536" s="282">
        <v>813</v>
      </c>
      <c r="AC536" s="282">
        <v>761</v>
      </c>
      <c r="AD536" s="282">
        <v>737</v>
      </c>
      <c r="AE536" s="282">
        <v>864</v>
      </c>
      <c r="AF536" s="282">
        <v>1357</v>
      </c>
      <c r="AG536" s="282">
        <v>1095</v>
      </c>
      <c r="AH536" s="282">
        <v>983</v>
      </c>
      <c r="AI536" s="282">
        <v>914</v>
      </c>
      <c r="AJ536" s="282">
        <v>548</v>
      </c>
      <c r="AK536" s="282">
        <v>725</v>
      </c>
      <c r="AL536" s="282">
        <v>839</v>
      </c>
      <c r="AM536" s="282">
        <v>900</v>
      </c>
      <c r="AN536" s="282">
        <v>887</v>
      </c>
      <c r="AO536" s="282">
        <v>809</v>
      </c>
      <c r="AP536" s="282">
        <v>882</v>
      </c>
      <c r="AQ536" s="282">
        <v>937</v>
      </c>
      <c r="AR536" s="282">
        <v>781</v>
      </c>
      <c r="AS536" s="282">
        <v>839</v>
      </c>
      <c r="AT536" s="282">
        <v>873</v>
      </c>
      <c r="AU536" s="282">
        <v>974</v>
      </c>
      <c r="AV536" s="282">
        <v>955</v>
      </c>
      <c r="AW536" s="282">
        <v>887</v>
      </c>
      <c r="AX536" s="282">
        <v>929</v>
      </c>
      <c r="AY536" s="282">
        <v>882</v>
      </c>
      <c r="AZ536" s="282">
        <v>926</v>
      </c>
      <c r="BA536" s="282">
        <v>949</v>
      </c>
      <c r="BB536" s="282">
        <v>904</v>
      </c>
      <c r="BC536" s="282">
        <v>890</v>
      </c>
      <c r="BD536" s="282">
        <v>807</v>
      </c>
      <c r="BE536" s="282">
        <v>779</v>
      </c>
      <c r="BF536" s="282">
        <v>816</v>
      </c>
      <c r="BG536" s="282">
        <v>812</v>
      </c>
      <c r="BH536" s="282">
        <v>869</v>
      </c>
      <c r="BI536" s="282">
        <v>891</v>
      </c>
      <c r="BJ536" s="282">
        <v>1006</v>
      </c>
      <c r="BK536" s="282">
        <v>948</v>
      </c>
      <c r="BL536" s="282">
        <v>963</v>
      </c>
      <c r="BM536" s="282">
        <v>1024</v>
      </c>
      <c r="BN536" s="282">
        <v>964</v>
      </c>
      <c r="BO536" s="282">
        <v>989</v>
      </c>
      <c r="BP536" s="282">
        <v>1011</v>
      </c>
      <c r="BQ536" s="282">
        <v>1033</v>
      </c>
      <c r="BR536" s="282">
        <v>1013</v>
      </c>
      <c r="BS536" s="282">
        <v>997</v>
      </c>
      <c r="BT536" s="282">
        <v>939</v>
      </c>
      <c r="BU536" s="282">
        <v>926</v>
      </c>
      <c r="BV536" s="282">
        <v>929</v>
      </c>
      <c r="BW536" s="282">
        <v>1023</v>
      </c>
      <c r="BX536" s="282">
        <v>917</v>
      </c>
      <c r="BY536" s="282">
        <v>881</v>
      </c>
      <c r="BZ536" s="282">
        <v>831</v>
      </c>
      <c r="CA536" s="282">
        <v>850</v>
      </c>
      <c r="CB536" s="282">
        <v>888</v>
      </c>
      <c r="CC536" s="282">
        <v>824</v>
      </c>
      <c r="CD536" s="282">
        <v>793</v>
      </c>
      <c r="CE536" s="282">
        <v>807</v>
      </c>
      <c r="CF536" s="282">
        <v>773</v>
      </c>
      <c r="CG536" s="282">
        <v>861</v>
      </c>
      <c r="CH536" s="282">
        <v>844</v>
      </c>
      <c r="CI536" s="282">
        <v>607</v>
      </c>
      <c r="CJ536" s="282">
        <v>615</v>
      </c>
      <c r="CK536" s="282">
        <v>605</v>
      </c>
      <c r="CL536" s="282">
        <v>583</v>
      </c>
      <c r="CM536" s="282">
        <v>523</v>
      </c>
      <c r="CN536" s="282">
        <v>418</v>
      </c>
      <c r="CO536" s="282">
        <v>427</v>
      </c>
      <c r="CP536" s="282">
        <v>386</v>
      </c>
      <c r="CQ536" s="282">
        <v>361</v>
      </c>
      <c r="CR536" s="282">
        <v>318</v>
      </c>
      <c r="CS536" s="282">
        <v>280</v>
      </c>
      <c r="CT536" s="282">
        <v>244</v>
      </c>
      <c r="CU536" s="282">
        <v>227</v>
      </c>
      <c r="CV536" s="282">
        <v>181</v>
      </c>
      <c r="CW536" s="282">
        <v>122</v>
      </c>
      <c r="CX536" s="282">
        <v>112</v>
      </c>
      <c r="CY536" s="282">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ht="15.5" x14ac:dyDescent="0.35">
      <c r="A537" s="49" t="s">
        <v>449</v>
      </c>
      <c r="B537" s="2" t="s">
        <v>354</v>
      </c>
      <c r="C537" s="48" t="str">
        <f t="shared" si="182"/>
        <v>LA Wales - Newport</v>
      </c>
      <c r="D537" s="69">
        <f t="shared" si="192"/>
        <v>58879</v>
      </c>
      <c r="E537" s="69">
        <f t="shared" si="193"/>
        <v>61972</v>
      </c>
      <c r="F537" s="70">
        <f t="shared" si="194"/>
        <v>156447</v>
      </c>
      <c r="G537" s="70">
        <f t="shared" si="195"/>
        <v>77243</v>
      </c>
      <c r="H537" s="71">
        <f t="shared" si="196"/>
        <v>79204</v>
      </c>
      <c r="I537" s="71">
        <f t="shared" si="197"/>
        <v>58879</v>
      </c>
      <c r="J537" s="71">
        <f t="shared" si="198"/>
        <v>61972</v>
      </c>
      <c r="K537" s="68">
        <f t="shared" si="199"/>
        <v>18364</v>
      </c>
      <c r="L537" s="69">
        <f t="shared" si="200"/>
        <v>17232</v>
      </c>
      <c r="M537" s="282">
        <v>957</v>
      </c>
      <c r="N537" s="282">
        <v>1012</v>
      </c>
      <c r="O537" s="282">
        <v>1027</v>
      </c>
      <c r="P537" s="282">
        <v>1017</v>
      </c>
      <c r="Q537" s="282">
        <v>1095</v>
      </c>
      <c r="R537" s="282">
        <v>1105</v>
      </c>
      <c r="S537" s="282">
        <v>1048</v>
      </c>
      <c r="T537" s="282">
        <v>1103</v>
      </c>
      <c r="U537" s="282">
        <v>1080</v>
      </c>
      <c r="V537" s="282">
        <v>1070</v>
      </c>
      <c r="W537" s="282">
        <v>1027</v>
      </c>
      <c r="X537" s="282">
        <v>1087</v>
      </c>
      <c r="Y537" s="282">
        <v>1078</v>
      </c>
      <c r="Z537" s="282">
        <v>980</v>
      </c>
      <c r="AA537" s="282">
        <v>929</v>
      </c>
      <c r="AB537" s="282">
        <v>896</v>
      </c>
      <c r="AC537" s="282">
        <v>948</v>
      </c>
      <c r="AD537" s="282">
        <v>905</v>
      </c>
      <c r="AE537" s="282">
        <v>886</v>
      </c>
      <c r="AF537" s="282">
        <v>852</v>
      </c>
      <c r="AG537" s="282">
        <v>879</v>
      </c>
      <c r="AH537" s="282">
        <v>888</v>
      </c>
      <c r="AI537" s="282">
        <v>994</v>
      </c>
      <c r="AJ537" s="282">
        <v>1009</v>
      </c>
      <c r="AK537" s="282">
        <v>1037</v>
      </c>
      <c r="AL537" s="282">
        <v>971</v>
      </c>
      <c r="AM537" s="282">
        <v>1034</v>
      </c>
      <c r="AN537" s="282">
        <v>1108</v>
      </c>
      <c r="AO537" s="282">
        <v>1164</v>
      </c>
      <c r="AP537" s="282">
        <v>1187</v>
      </c>
      <c r="AQ537" s="282">
        <v>1135</v>
      </c>
      <c r="AR537" s="282">
        <v>1096</v>
      </c>
      <c r="AS537" s="282">
        <v>1172</v>
      </c>
      <c r="AT537" s="282">
        <v>1036</v>
      </c>
      <c r="AU537" s="282">
        <v>1082</v>
      </c>
      <c r="AV537" s="282">
        <v>1041</v>
      </c>
      <c r="AW537" s="282">
        <v>1038</v>
      </c>
      <c r="AX537" s="282">
        <v>1008</v>
      </c>
      <c r="AY537" s="282">
        <v>961</v>
      </c>
      <c r="AZ537" s="282">
        <v>1091</v>
      </c>
      <c r="BA537" s="282">
        <v>1028</v>
      </c>
      <c r="BB537" s="282">
        <v>1062</v>
      </c>
      <c r="BC537" s="282">
        <v>928</v>
      </c>
      <c r="BD537" s="282">
        <v>927</v>
      </c>
      <c r="BE537" s="282">
        <v>855</v>
      </c>
      <c r="BF537" s="282">
        <v>877</v>
      </c>
      <c r="BG537" s="282">
        <v>912</v>
      </c>
      <c r="BH537" s="282">
        <v>908</v>
      </c>
      <c r="BI537" s="282">
        <v>991</v>
      </c>
      <c r="BJ537" s="282">
        <v>1059</v>
      </c>
      <c r="BK537" s="282">
        <v>1021</v>
      </c>
      <c r="BL537" s="282">
        <v>1076</v>
      </c>
      <c r="BM537" s="282">
        <v>1031</v>
      </c>
      <c r="BN537" s="282">
        <v>1067</v>
      </c>
      <c r="BO537" s="282">
        <v>1045</v>
      </c>
      <c r="BP537" s="282">
        <v>1010</v>
      </c>
      <c r="BQ537" s="282">
        <v>1054</v>
      </c>
      <c r="BR537" s="282">
        <v>1068</v>
      </c>
      <c r="BS537" s="282">
        <v>920</v>
      </c>
      <c r="BT537" s="282">
        <v>954</v>
      </c>
      <c r="BU537" s="282">
        <v>905</v>
      </c>
      <c r="BV537" s="282">
        <v>950</v>
      </c>
      <c r="BW537" s="282">
        <v>870</v>
      </c>
      <c r="BX537" s="282">
        <v>841</v>
      </c>
      <c r="BY537" s="282">
        <v>697</v>
      </c>
      <c r="BZ537" s="282">
        <v>710</v>
      </c>
      <c r="CA537" s="282">
        <v>683</v>
      </c>
      <c r="CB537" s="282">
        <v>733</v>
      </c>
      <c r="CC537" s="282">
        <v>659</v>
      </c>
      <c r="CD537" s="282">
        <v>624</v>
      </c>
      <c r="CE537" s="282">
        <v>709</v>
      </c>
      <c r="CF537" s="282">
        <v>672</v>
      </c>
      <c r="CG537" s="282">
        <v>736</v>
      </c>
      <c r="CH537" s="282">
        <v>796</v>
      </c>
      <c r="CI537" s="282">
        <v>551</v>
      </c>
      <c r="CJ537" s="282">
        <v>521</v>
      </c>
      <c r="CK537" s="282">
        <v>525</v>
      </c>
      <c r="CL537" s="282">
        <v>514</v>
      </c>
      <c r="CM537" s="282">
        <v>413</v>
      </c>
      <c r="CN537" s="282">
        <v>367</v>
      </c>
      <c r="CO537" s="282">
        <v>388</v>
      </c>
      <c r="CP537" s="282">
        <v>389</v>
      </c>
      <c r="CQ537" s="282">
        <v>331</v>
      </c>
      <c r="CR537" s="282">
        <v>310</v>
      </c>
      <c r="CS537" s="282">
        <v>308</v>
      </c>
      <c r="CT537" s="282">
        <v>231</v>
      </c>
      <c r="CU537" s="282">
        <v>214</v>
      </c>
      <c r="CV537" s="282">
        <v>160</v>
      </c>
      <c r="CW537" s="282">
        <v>110</v>
      </c>
      <c r="CX537" s="282">
        <v>138</v>
      </c>
      <c r="CY537" s="282">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ht="15.5" x14ac:dyDescent="0.35">
      <c r="A538" s="49" t="s">
        <v>449</v>
      </c>
      <c r="B538" s="2" t="s">
        <v>343</v>
      </c>
      <c r="C538" s="48" t="str">
        <f t="shared" si="182"/>
        <v>LA Wales - Pembrokeshire</v>
      </c>
      <c r="D538" s="69">
        <f t="shared" si="192"/>
        <v>49968</v>
      </c>
      <c r="E538" s="69">
        <f t="shared" si="193"/>
        <v>52776</v>
      </c>
      <c r="F538" s="70">
        <f t="shared" si="194"/>
        <v>126751</v>
      </c>
      <c r="G538" s="70">
        <f t="shared" si="195"/>
        <v>62231</v>
      </c>
      <c r="H538" s="71">
        <f t="shared" si="196"/>
        <v>64520</v>
      </c>
      <c r="I538" s="71">
        <f t="shared" si="197"/>
        <v>49968</v>
      </c>
      <c r="J538" s="71">
        <f t="shared" si="198"/>
        <v>52776</v>
      </c>
      <c r="K538" s="68">
        <f t="shared" si="199"/>
        <v>12263</v>
      </c>
      <c r="L538" s="69">
        <f t="shared" si="200"/>
        <v>11744</v>
      </c>
      <c r="M538" s="282">
        <v>535</v>
      </c>
      <c r="N538" s="282">
        <v>556</v>
      </c>
      <c r="O538" s="282">
        <v>614</v>
      </c>
      <c r="P538" s="282">
        <v>604</v>
      </c>
      <c r="Q538" s="282">
        <v>635</v>
      </c>
      <c r="R538" s="282">
        <v>668</v>
      </c>
      <c r="S538" s="282">
        <v>659</v>
      </c>
      <c r="T538" s="282">
        <v>709</v>
      </c>
      <c r="U538" s="282">
        <v>719</v>
      </c>
      <c r="V538" s="282">
        <v>746</v>
      </c>
      <c r="W538" s="282">
        <v>767</v>
      </c>
      <c r="X538" s="282">
        <v>726</v>
      </c>
      <c r="Y538" s="282">
        <v>812</v>
      </c>
      <c r="Z538" s="282">
        <v>726</v>
      </c>
      <c r="AA538" s="282">
        <v>793</v>
      </c>
      <c r="AB538" s="282">
        <v>715</v>
      </c>
      <c r="AC538" s="282">
        <v>649</v>
      </c>
      <c r="AD538" s="282">
        <v>630</v>
      </c>
      <c r="AE538" s="282">
        <v>672</v>
      </c>
      <c r="AF538" s="282">
        <v>683</v>
      </c>
      <c r="AG538" s="282">
        <v>615</v>
      </c>
      <c r="AH538" s="282">
        <v>647</v>
      </c>
      <c r="AI538" s="282">
        <v>726</v>
      </c>
      <c r="AJ538" s="282">
        <v>708</v>
      </c>
      <c r="AK538" s="282">
        <v>697</v>
      </c>
      <c r="AL538" s="282">
        <v>637</v>
      </c>
      <c r="AM538" s="282">
        <v>679</v>
      </c>
      <c r="AN538" s="282">
        <v>604</v>
      </c>
      <c r="AO538" s="282">
        <v>741</v>
      </c>
      <c r="AP538" s="282">
        <v>737</v>
      </c>
      <c r="AQ538" s="282">
        <v>710</v>
      </c>
      <c r="AR538" s="282">
        <v>649</v>
      </c>
      <c r="AS538" s="282">
        <v>733</v>
      </c>
      <c r="AT538" s="282">
        <v>718</v>
      </c>
      <c r="AU538" s="282">
        <v>647</v>
      </c>
      <c r="AV538" s="282">
        <v>595</v>
      </c>
      <c r="AW538" s="282">
        <v>597</v>
      </c>
      <c r="AX538" s="282">
        <v>605</v>
      </c>
      <c r="AY538" s="282">
        <v>582</v>
      </c>
      <c r="AZ538" s="282">
        <v>648</v>
      </c>
      <c r="BA538" s="282">
        <v>655</v>
      </c>
      <c r="BB538" s="282">
        <v>611</v>
      </c>
      <c r="BC538" s="282">
        <v>588</v>
      </c>
      <c r="BD538" s="282">
        <v>531</v>
      </c>
      <c r="BE538" s="282">
        <v>518</v>
      </c>
      <c r="BF538" s="282">
        <v>604</v>
      </c>
      <c r="BG538" s="282">
        <v>608</v>
      </c>
      <c r="BH538" s="282">
        <v>646</v>
      </c>
      <c r="BI538" s="282">
        <v>728</v>
      </c>
      <c r="BJ538" s="282">
        <v>772</v>
      </c>
      <c r="BK538" s="282">
        <v>793</v>
      </c>
      <c r="BL538" s="282">
        <v>866</v>
      </c>
      <c r="BM538" s="282">
        <v>882</v>
      </c>
      <c r="BN538" s="282">
        <v>886</v>
      </c>
      <c r="BO538" s="282">
        <v>902</v>
      </c>
      <c r="BP538" s="282">
        <v>954</v>
      </c>
      <c r="BQ538" s="282">
        <v>890</v>
      </c>
      <c r="BR538" s="282">
        <v>1022</v>
      </c>
      <c r="BS538" s="282">
        <v>988</v>
      </c>
      <c r="BT538" s="282">
        <v>891</v>
      </c>
      <c r="BU538" s="282">
        <v>885</v>
      </c>
      <c r="BV538" s="282">
        <v>926</v>
      </c>
      <c r="BW538" s="282">
        <v>880</v>
      </c>
      <c r="BX538" s="282">
        <v>848</v>
      </c>
      <c r="BY538" s="282">
        <v>849</v>
      </c>
      <c r="BZ538" s="282">
        <v>864</v>
      </c>
      <c r="CA538" s="282">
        <v>928</v>
      </c>
      <c r="CB538" s="282">
        <v>901</v>
      </c>
      <c r="CC538" s="282">
        <v>819</v>
      </c>
      <c r="CD538" s="282">
        <v>857</v>
      </c>
      <c r="CE538" s="282">
        <v>874</v>
      </c>
      <c r="CF538" s="282">
        <v>846</v>
      </c>
      <c r="CG538" s="282">
        <v>917</v>
      </c>
      <c r="CH538" s="282">
        <v>954</v>
      </c>
      <c r="CI538" s="282">
        <v>725</v>
      </c>
      <c r="CJ538" s="282">
        <v>743</v>
      </c>
      <c r="CK538" s="282">
        <v>703</v>
      </c>
      <c r="CL538" s="282">
        <v>610</v>
      </c>
      <c r="CM538" s="282">
        <v>544</v>
      </c>
      <c r="CN538" s="282">
        <v>516</v>
      </c>
      <c r="CO538" s="282">
        <v>493</v>
      </c>
      <c r="CP538" s="282">
        <v>461</v>
      </c>
      <c r="CQ538" s="282">
        <v>426</v>
      </c>
      <c r="CR538" s="282">
        <v>353</v>
      </c>
      <c r="CS538" s="282">
        <v>345</v>
      </c>
      <c r="CT538" s="282">
        <v>333</v>
      </c>
      <c r="CU538" s="282">
        <v>207</v>
      </c>
      <c r="CV538" s="282">
        <v>256</v>
      </c>
      <c r="CW538" s="282">
        <v>192</v>
      </c>
      <c r="CX538" s="282">
        <v>154</v>
      </c>
      <c r="CY538" s="282">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ht="15.5" x14ac:dyDescent="0.35">
      <c r="A539" s="49" t="s">
        <v>449</v>
      </c>
      <c r="B539" s="2" t="s">
        <v>341</v>
      </c>
      <c r="C539" s="48" t="str">
        <f t="shared" si="182"/>
        <v>LA Wales - Powys</v>
      </c>
      <c r="D539" s="69">
        <f t="shared" ref="D539" si="201">I539</f>
        <v>53621</v>
      </c>
      <c r="E539" s="69">
        <f t="shared" ref="E539" si="202">J539</f>
        <v>55565</v>
      </c>
      <c r="F539" s="70">
        <f t="shared" ref="F539" si="203">G539+H539</f>
        <v>133030</v>
      </c>
      <c r="G539" s="70">
        <f t="shared" ref="G539" si="204">SUM(M539:CY539)</f>
        <v>65849</v>
      </c>
      <c r="H539" s="71">
        <f t="shared" ref="H539" si="205">SUM(CZ539:GL539)</f>
        <v>67181</v>
      </c>
      <c r="I539" s="71">
        <f t="shared" ref="I539" si="206">SUM(AE539:CY539)</f>
        <v>53621</v>
      </c>
      <c r="J539" s="71">
        <f t="shared" ref="J539" si="207">SUM(DR539:GL539)</f>
        <v>55565</v>
      </c>
      <c r="K539" s="68">
        <f t="shared" ref="K539" si="208">SUM(M539:AD539)</f>
        <v>12228</v>
      </c>
      <c r="L539" s="69">
        <f t="shared" ref="L539" si="209">SUM(CZ539:DQ539)</f>
        <v>11616</v>
      </c>
      <c r="M539" s="282">
        <v>521</v>
      </c>
      <c r="N539" s="282">
        <v>582</v>
      </c>
      <c r="O539" s="282">
        <v>655</v>
      </c>
      <c r="P539" s="282">
        <v>629</v>
      </c>
      <c r="Q539" s="282">
        <v>609</v>
      </c>
      <c r="R539" s="282">
        <v>680</v>
      </c>
      <c r="S539" s="282">
        <v>690</v>
      </c>
      <c r="T539" s="282">
        <v>706</v>
      </c>
      <c r="U539" s="282">
        <v>681</v>
      </c>
      <c r="V539" s="282">
        <v>701</v>
      </c>
      <c r="W539" s="282">
        <v>668</v>
      </c>
      <c r="X539" s="282">
        <v>736</v>
      </c>
      <c r="Y539" s="282">
        <v>797</v>
      </c>
      <c r="Z539" s="282">
        <v>705</v>
      </c>
      <c r="AA539" s="282">
        <v>728</v>
      </c>
      <c r="AB539" s="282">
        <v>743</v>
      </c>
      <c r="AC539" s="282">
        <v>712</v>
      </c>
      <c r="AD539" s="282">
        <v>685</v>
      </c>
      <c r="AE539" s="282">
        <v>703</v>
      </c>
      <c r="AF539" s="282">
        <v>631</v>
      </c>
      <c r="AG539" s="282">
        <v>607</v>
      </c>
      <c r="AH539" s="282">
        <v>663</v>
      </c>
      <c r="AI539" s="282">
        <v>707</v>
      </c>
      <c r="AJ539" s="282">
        <v>617</v>
      </c>
      <c r="AK539" s="282">
        <v>742</v>
      </c>
      <c r="AL539" s="282">
        <v>738</v>
      </c>
      <c r="AM539" s="282">
        <v>703</v>
      </c>
      <c r="AN539" s="282">
        <v>627</v>
      </c>
      <c r="AO539" s="282">
        <v>709</v>
      </c>
      <c r="AP539" s="282">
        <v>709</v>
      </c>
      <c r="AQ539" s="282">
        <v>708</v>
      </c>
      <c r="AR539" s="282">
        <v>684</v>
      </c>
      <c r="AS539" s="282">
        <v>668</v>
      </c>
      <c r="AT539" s="282">
        <v>702</v>
      </c>
      <c r="AU539" s="282">
        <v>662</v>
      </c>
      <c r="AV539" s="282">
        <v>570</v>
      </c>
      <c r="AW539" s="282">
        <v>567</v>
      </c>
      <c r="AX539" s="282">
        <v>554</v>
      </c>
      <c r="AY539" s="282">
        <v>571</v>
      </c>
      <c r="AZ539" s="282">
        <v>628</v>
      </c>
      <c r="BA539" s="282">
        <v>593</v>
      </c>
      <c r="BB539" s="282">
        <v>574</v>
      </c>
      <c r="BC539" s="282">
        <v>612</v>
      </c>
      <c r="BD539" s="282">
        <v>543</v>
      </c>
      <c r="BE539" s="282">
        <v>553</v>
      </c>
      <c r="BF539" s="282">
        <v>677</v>
      </c>
      <c r="BG539" s="282">
        <v>705</v>
      </c>
      <c r="BH539" s="282">
        <v>717</v>
      </c>
      <c r="BI539" s="282">
        <v>844</v>
      </c>
      <c r="BJ539" s="282">
        <v>869</v>
      </c>
      <c r="BK539" s="282">
        <v>859</v>
      </c>
      <c r="BL539" s="282">
        <v>988</v>
      </c>
      <c r="BM539" s="282">
        <v>867</v>
      </c>
      <c r="BN539" s="282">
        <v>1029</v>
      </c>
      <c r="BO539" s="282">
        <v>978</v>
      </c>
      <c r="BP539" s="282">
        <v>1087</v>
      </c>
      <c r="BQ539" s="282">
        <v>1057</v>
      </c>
      <c r="BR539" s="282">
        <v>1075</v>
      </c>
      <c r="BS539" s="282">
        <v>1088</v>
      </c>
      <c r="BT539" s="282">
        <v>1029</v>
      </c>
      <c r="BU539" s="282">
        <v>1010</v>
      </c>
      <c r="BV539" s="282">
        <v>1018</v>
      </c>
      <c r="BW539" s="282">
        <v>932</v>
      </c>
      <c r="BX539" s="282">
        <v>982</v>
      </c>
      <c r="BY539" s="282">
        <v>1048</v>
      </c>
      <c r="BZ539" s="282">
        <v>922</v>
      </c>
      <c r="CA539" s="282">
        <v>972</v>
      </c>
      <c r="CB539" s="282">
        <v>1010</v>
      </c>
      <c r="CC539" s="282">
        <v>969</v>
      </c>
      <c r="CD539" s="282">
        <v>930</v>
      </c>
      <c r="CE539" s="282">
        <v>1011</v>
      </c>
      <c r="CF539" s="282">
        <v>973</v>
      </c>
      <c r="CG539" s="282">
        <v>1071</v>
      </c>
      <c r="CH539" s="282">
        <v>1086</v>
      </c>
      <c r="CI539" s="282">
        <v>805</v>
      </c>
      <c r="CJ539" s="282">
        <v>772</v>
      </c>
      <c r="CK539" s="282">
        <v>887</v>
      </c>
      <c r="CL539" s="282">
        <v>757</v>
      </c>
      <c r="CM539" s="282">
        <v>615</v>
      </c>
      <c r="CN539" s="282">
        <v>529</v>
      </c>
      <c r="CO539" s="282">
        <v>559</v>
      </c>
      <c r="CP539" s="282">
        <v>525</v>
      </c>
      <c r="CQ539" s="282">
        <v>461</v>
      </c>
      <c r="CR539" s="282">
        <v>428</v>
      </c>
      <c r="CS539" s="282">
        <v>370</v>
      </c>
      <c r="CT539" s="282">
        <v>339</v>
      </c>
      <c r="CU539" s="282">
        <v>289</v>
      </c>
      <c r="CV539" s="282">
        <v>211</v>
      </c>
      <c r="CW539" s="282">
        <v>190</v>
      </c>
      <c r="CX539" s="282">
        <v>190</v>
      </c>
      <c r="CY539" s="282">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ht="15.5" x14ac:dyDescent="0.35">
      <c r="A540" s="49" t="s">
        <v>449</v>
      </c>
      <c r="B540" s="2" t="s">
        <v>349</v>
      </c>
      <c r="C540" s="48" t="str">
        <f t="shared" si="182"/>
        <v>LA Wales - Rhondda Cynon Taf</v>
      </c>
      <c r="D540" s="69">
        <f t="shared" si="192"/>
        <v>92932</v>
      </c>
      <c r="E540" s="69">
        <f t="shared" si="193"/>
        <v>98843</v>
      </c>
      <c r="F540" s="70">
        <f t="shared" si="194"/>
        <v>241873</v>
      </c>
      <c r="G540" s="70">
        <f t="shared" si="195"/>
        <v>118452</v>
      </c>
      <c r="H540" s="71">
        <f t="shared" si="196"/>
        <v>123421</v>
      </c>
      <c r="I540" s="71">
        <f t="shared" si="197"/>
        <v>92932</v>
      </c>
      <c r="J540" s="71">
        <f t="shared" si="198"/>
        <v>98843</v>
      </c>
      <c r="K540" s="68">
        <f t="shared" si="199"/>
        <v>25520</v>
      </c>
      <c r="L540" s="69">
        <f t="shared" si="200"/>
        <v>24578</v>
      </c>
      <c r="M540" s="282">
        <v>1222</v>
      </c>
      <c r="N540" s="282">
        <v>1332</v>
      </c>
      <c r="O540" s="282">
        <v>1324</v>
      </c>
      <c r="P540" s="282">
        <v>1395</v>
      </c>
      <c r="Q540" s="282">
        <v>1416</v>
      </c>
      <c r="R540" s="282">
        <v>1433</v>
      </c>
      <c r="S540" s="282">
        <v>1422</v>
      </c>
      <c r="T540" s="282">
        <v>1437</v>
      </c>
      <c r="U540" s="282">
        <v>1487</v>
      </c>
      <c r="V540" s="282">
        <v>1539</v>
      </c>
      <c r="W540" s="282">
        <v>1476</v>
      </c>
      <c r="X540" s="282">
        <v>1589</v>
      </c>
      <c r="Y540" s="282">
        <v>1458</v>
      </c>
      <c r="Z540" s="282">
        <v>1482</v>
      </c>
      <c r="AA540" s="282">
        <v>1491</v>
      </c>
      <c r="AB540" s="282">
        <v>1361</v>
      </c>
      <c r="AC540" s="282">
        <v>1343</v>
      </c>
      <c r="AD540" s="282">
        <v>1313</v>
      </c>
      <c r="AE540" s="282">
        <v>1304</v>
      </c>
      <c r="AF540" s="282">
        <v>1380</v>
      </c>
      <c r="AG540" s="282">
        <v>1401</v>
      </c>
      <c r="AH540" s="282">
        <v>1525</v>
      </c>
      <c r="AI540" s="282">
        <v>1664</v>
      </c>
      <c r="AJ540" s="282">
        <v>1745</v>
      </c>
      <c r="AK540" s="282">
        <v>1582</v>
      </c>
      <c r="AL540" s="282">
        <v>1605</v>
      </c>
      <c r="AM540" s="282">
        <v>1564</v>
      </c>
      <c r="AN540" s="282">
        <v>1645</v>
      </c>
      <c r="AO540" s="282">
        <v>1657</v>
      </c>
      <c r="AP540" s="282">
        <v>1662</v>
      </c>
      <c r="AQ540" s="282">
        <v>1826</v>
      </c>
      <c r="AR540" s="282">
        <v>1654</v>
      </c>
      <c r="AS540" s="282">
        <v>1547</v>
      </c>
      <c r="AT540" s="282">
        <v>1568</v>
      </c>
      <c r="AU540" s="282">
        <v>1536</v>
      </c>
      <c r="AV540" s="282">
        <v>1514</v>
      </c>
      <c r="AW540" s="282">
        <v>1441</v>
      </c>
      <c r="AX540" s="282">
        <v>1469</v>
      </c>
      <c r="AY540" s="282">
        <v>1406</v>
      </c>
      <c r="AZ540" s="282">
        <v>1497</v>
      </c>
      <c r="BA540" s="282">
        <v>1537</v>
      </c>
      <c r="BB540" s="282">
        <v>1377</v>
      </c>
      <c r="BC540" s="282">
        <v>1245</v>
      </c>
      <c r="BD540" s="282">
        <v>1321</v>
      </c>
      <c r="BE540" s="282">
        <v>1193</v>
      </c>
      <c r="BF540" s="282">
        <v>1294</v>
      </c>
      <c r="BG540" s="282">
        <v>1309</v>
      </c>
      <c r="BH540" s="282">
        <v>1485</v>
      </c>
      <c r="BI540" s="282">
        <v>1556</v>
      </c>
      <c r="BJ540" s="282">
        <v>1674</v>
      </c>
      <c r="BK540" s="282">
        <v>1600</v>
      </c>
      <c r="BL540" s="282">
        <v>1660</v>
      </c>
      <c r="BM540" s="282">
        <v>1591</v>
      </c>
      <c r="BN540" s="282">
        <v>1678</v>
      </c>
      <c r="BO540" s="282">
        <v>1629</v>
      </c>
      <c r="BP540" s="282">
        <v>1683</v>
      </c>
      <c r="BQ540" s="282">
        <v>1651</v>
      </c>
      <c r="BR540" s="282">
        <v>1518</v>
      </c>
      <c r="BS540" s="282">
        <v>1648</v>
      </c>
      <c r="BT540" s="282">
        <v>1541</v>
      </c>
      <c r="BU540" s="282">
        <v>1398</v>
      </c>
      <c r="BV540" s="282">
        <v>1407</v>
      </c>
      <c r="BW540" s="282">
        <v>1430</v>
      </c>
      <c r="BX540" s="282">
        <v>1415</v>
      </c>
      <c r="BY540" s="282">
        <v>1243</v>
      </c>
      <c r="BZ540" s="282">
        <v>1212</v>
      </c>
      <c r="CA540" s="282">
        <v>1257</v>
      </c>
      <c r="CB540" s="282">
        <v>1235</v>
      </c>
      <c r="CC540" s="282">
        <v>1267</v>
      </c>
      <c r="CD540" s="282">
        <v>1242</v>
      </c>
      <c r="CE540" s="282">
        <v>1291</v>
      </c>
      <c r="CF540" s="282">
        <v>1296</v>
      </c>
      <c r="CG540" s="282">
        <v>1353</v>
      </c>
      <c r="CH540" s="282">
        <v>1414</v>
      </c>
      <c r="CI540" s="282">
        <v>1090</v>
      </c>
      <c r="CJ540" s="282">
        <v>1034</v>
      </c>
      <c r="CK540" s="282">
        <v>941</v>
      </c>
      <c r="CL540" s="282">
        <v>829</v>
      </c>
      <c r="CM540" s="282">
        <v>809</v>
      </c>
      <c r="CN540" s="282">
        <v>727</v>
      </c>
      <c r="CO540" s="282">
        <v>643</v>
      </c>
      <c r="CP540" s="282">
        <v>590</v>
      </c>
      <c r="CQ540" s="282">
        <v>557</v>
      </c>
      <c r="CR540" s="282">
        <v>451</v>
      </c>
      <c r="CS540" s="282">
        <v>410</v>
      </c>
      <c r="CT540" s="282">
        <v>387</v>
      </c>
      <c r="CU540" s="282">
        <v>367</v>
      </c>
      <c r="CV540" s="282">
        <v>285</v>
      </c>
      <c r="CW540" s="282">
        <v>222</v>
      </c>
      <c r="CX540" s="282">
        <v>174</v>
      </c>
      <c r="CY540" s="282">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ht="15.5" x14ac:dyDescent="0.35">
      <c r="A541" s="49" t="s">
        <v>449</v>
      </c>
      <c r="B541" s="2" t="s">
        <v>345</v>
      </c>
      <c r="C541" s="48" t="str">
        <f t="shared" si="182"/>
        <v>LA Wales - Swansea</v>
      </c>
      <c r="D541" s="69">
        <f t="shared" si="192"/>
        <v>98412</v>
      </c>
      <c r="E541" s="69">
        <f t="shared" si="193"/>
        <v>101311</v>
      </c>
      <c r="F541" s="70">
        <f t="shared" si="194"/>
        <v>246563</v>
      </c>
      <c r="G541" s="70">
        <f t="shared" si="195"/>
        <v>122688</v>
      </c>
      <c r="H541" s="71">
        <f t="shared" si="196"/>
        <v>123875</v>
      </c>
      <c r="I541" s="71">
        <f t="shared" si="197"/>
        <v>98412</v>
      </c>
      <c r="J541" s="71">
        <f t="shared" si="198"/>
        <v>101311</v>
      </c>
      <c r="K541" s="68">
        <f t="shared" si="199"/>
        <v>24276</v>
      </c>
      <c r="L541" s="69">
        <f t="shared" si="200"/>
        <v>22564</v>
      </c>
      <c r="M541" s="282">
        <v>1062</v>
      </c>
      <c r="N541" s="282">
        <v>1200</v>
      </c>
      <c r="O541" s="282">
        <v>1245</v>
      </c>
      <c r="P541" s="282">
        <v>1233</v>
      </c>
      <c r="Q541" s="282">
        <v>1367</v>
      </c>
      <c r="R541" s="282">
        <v>1306</v>
      </c>
      <c r="S541" s="282">
        <v>1391</v>
      </c>
      <c r="T541" s="282">
        <v>1415</v>
      </c>
      <c r="U541" s="282">
        <v>1484</v>
      </c>
      <c r="V541" s="282">
        <v>1458</v>
      </c>
      <c r="W541" s="282">
        <v>1391</v>
      </c>
      <c r="X541" s="282">
        <v>1410</v>
      </c>
      <c r="Y541" s="282">
        <v>1428</v>
      </c>
      <c r="Z541" s="282">
        <v>1389</v>
      </c>
      <c r="AA541" s="282">
        <v>1380</v>
      </c>
      <c r="AB541" s="282">
        <v>1364</v>
      </c>
      <c r="AC541" s="282">
        <v>1376</v>
      </c>
      <c r="AD541" s="282">
        <v>1377</v>
      </c>
      <c r="AE541" s="282">
        <v>1386</v>
      </c>
      <c r="AF541" s="282">
        <v>1794</v>
      </c>
      <c r="AG541" s="282">
        <v>2463</v>
      </c>
      <c r="AH541" s="282">
        <v>2789</v>
      </c>
      <c r="AI541" s="282">
        <v>2556</v>
      </c>
      <c r="AJ541" s="282">
        <v>2324</v>
      </c>
      <c r="AK541" s="282">
        <v>2089</v>
      </c>
      <c r="AL541" s="282">
        <v>1797</v>
      </c>
      <c r="AM541" s="282">
        <v>1990</v>
      </c>
      <c r="AN541" s="282">
        <v>1956</v>
      </c>
      <c r="AO541" s="282">
        <v>1988</v>
      </c>
      <c r="AP541" s="282">
        <v>1865</v>
      </c>
      <c r="AQ541" s="282">
        <v>1910</v>
      </c>
      <c r="AR541" s="282">
        <v>1621</v>
      </c>
      <c r="AS541" s="282">
        <v>1509</v>
      </c>
      <c r="AT541" s="282">
        <v>1393</v>
      </c>
      <c r="AU541" s="282">
        <v>1547</v>
      </c>
      <c r="AV541" s="282">
        <v>1599</v>
      </c>
      <c r="AW541" s="282">
        <v>1491</v>
      </c>
      <c r="AX541" s="282">
        <v>1429</v>
      </c>
      <c r="AY541" s="282">
        <v>1524</v>
      </c>
      <c r="AZ541" s="282">
        <v>1500</v>
      </c>
      <c r="BA541" s="282">
        <v>1583</v>
      </c>
      <c r="BB541" s="282">
        <v>1335</v>
      </c>
      <c r="BC541" s="282">
        <v>1239</v>
      </c>
      <c r="BD541" s="282">
        <v>1464</v>
      </c>
      <c r="BE541" s="282">
        <v>1325</v>
      </c>
      <c r="BF541" s="282">
        <v>1324</v>
      </c>
      <c r="BG541" s="282">
        <v>1404</v>
      </c>
      <c r="BH541" s="282">
        <v>1449</v>
      </c>
      <c r="BI541" s="282">
        <v>1458</v>
      </c>
      <c r="BJ541" s="282">
        <v>1458</v>
      </c>
      <c r="BK541" s="282">
        <v>1423</v>
      </c>
      <c r="BL541" s="282">
        <v>1635</v>
      </c>
      <c r="BM541" s="282">
        <v>1553</v>
      </c>
      <c r="BN541" s="282">
        <v>1578</v>
      </c>
      <c r="BO541" s="282">
        <v>1551</v>
      </c>
      <c r="BP541" s="282">
        <v>1668</v>
      </c>
      <c r="BQ541" s="282">
        <v>1577</v>
      </c>
      <c r="BR541" s="282">
        <v>1494</v>
      </c>
      <c r="BS541" s="282">
        <v>1577</v>
      </c>
      <c r="BT541" s="282">
        <v>1447</v>
      </c>
      <c r="BU541" s="282">
        <v>1403</v>
      </c>
      <c r="BV541" s="282">
        <v>1347</v>
      </c>
      <c r="BW541" s="282">
        <v>1388</v>
      </c>
      <c r="BX541" s="282">
        <v>1310</v>
      </c>
      <c r="BY541" s="282">
        <v>1211</v>
      </c>
      <c r="BZ541" s="282">
        <v>1235</v>
      </c>
      <c r="CA541" s="282">
        <v>1225</v>
      </c>
      <c r="CB541" s="282">
        <v>1260</v>
      </c>
      <c r="CC541" s="282">
        <v>1233</v>
      </c>
      <c r="CD541" s="282">
        <v>1108</v>
      </c>
      <c r="CE541" s="282">
        <v>1217</v>
      </c>
      <c r="CF541" s="282">
        <v>1247</v>
      </c>
      <c r="CG541" s="282">
        <v>1268</v>
      </c>
      <c r="CH541" s="282">
        <v>1403</v>
      </c>
      <c r="CI541" s="282">
        <v>932</v>
      </c>
      <c r="CJ541" s="282">
        <v>978</v>
      </c>
      <c r="CK541" s="282">
        <v>948</v>
      </c>
      <c r="CL541" s="282">
        <v>921</v>
      </c>
      <c r="CM541" s="282">
        <v>767</v>
      </c>
      <c r="CN541" s="282">
        <v>684</v>
      </c>
      <c r="CO541" s="282">
        <v>670</v>
      </c>
      <c r="CP541" s="282">
        <v>608</v>
      </c>
      <c r="CQ541" s="282">
        <v>595</v>
      </c>
      <c r="CR541" s="282">
        <v>512</v>
      </c>
      <c r="CS541" s="282">
        <v>502</v>
      </c>
      <c r="CT541" s="282">
        <v>443</v>
      </c>
      <c r="CU541" s="282">
        <v>356</v>
      </c>
      <c r="CV541" s="282">
        <v>309</v>
      </c>
      <c r="CW541" s="282">
        <v>308</v>
      </c>
      <c r="CX541" s="282">
        <v>231</v>
      </c>
      <c r="CY541" s="282">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ht="15.5" x14ac:dyDescent="0.35">
      <c r="A542" s="49" t="s">
        <v>449</v>
      </c>
      <c r="B542" s="2" t="s">
        <v>398</v>
      </c>
      <c r="C542" s="48" t="str">
        <f t="shared" si="182"/>
        <v>LA Wales - Torfaen</v>
      </c>
      <c r="D542" s="69">
        <f t="shared" si="192"/>
        <v>36200</v>
      </c>
      <c r="E542" s="69">
        <f t="shared" si="193"/>
        <v>39169</v>
      </c>
      <c r="F542" s="70">
        <f t="shared" si="194"/>
        <v>94832</v>
      </c>
      <c r="G542" s="70">
        <f t="shared" si="195"/>
        <v>46183</v>
      </c>
      <c r="H542" s="71">
        <f t="shared" si="196"/>
        <v>48649</v>
      </c>
      <c r="I542" s="71">
        <f t="shared" si="197"/>
        <v>36200</v>
      </c>
      <c r="J542" s="71">
        <f t="shared" si="198"/>
        <v>39169</v>
      </c>
      <c r="K542" s="68">
        <f t="shared" si="199"/>
        <v>9983</v>
      </c>
      <c r="L542" s="69">
        <f t="shared" si="200"/>
        <v>9480</v>
      </c>
      <c r="M542" s="282">
        <v>485</v>
      </c>
      <c r="N542" s="282">
        <v>550</v>
      </c>
      <c r="O542" s="282">
        <v>490</v>
      </c>
      <c r="P542" s="282">
        <v>562</v>
      </c>
      <c r="Q542" s="282">
        <v>548</v>
      </c>
      <c r="R542" s="282">
        <v>531</v>
      </c>
      <c r="S542" s="282">
        <v>567</v>
      </c>
      <c r="T542" s="282">
        <v>567</v>
      </c>
      <c r="U542" s="282">
        <v>610</v>
      </c>
      <c r="V542" s="282">
        <v>603</v>
      </c>
      <c r="W542" s="282">
        <v>625</v>
      </c>
      <c r="X542" s="282">
        <v>576</v>
      </c>
      <c r="Y542" s="282">
        <v>580</v>
      </c>
      <c r="Z542" s="282">
        <v>554</v>
      </c>
      <c r="AA542" s="282">
        <v>566</v>
      </c>
      <c r="AB542" s="282">
        <v>572</v>
      </c>
      <c r="AC542" s="282">
        <v>489</v>
      </c>
      <c r="AD542" s="282">
        <v>508</v>
      </c>
      <c r="AE542" s="282">
        <v>499</v>
      </c>
      <c r="AF542" s="282">
        <v>490</v>
      </c>
      <c r="AG542" s="282">
        <v>495</v>
      </c>
      <c r="AH542" s="282">
        <v>508</v>
      </c>
      <c r="AI542" s="282">
        <v>513</v>
      </c>
      <c r="AJ542" s="282">
        <v>626</v>
      </c>
      <c r="AK542" s="282">
        <v>617</v>
      </c>
      <c r="AL542" s="282">
        <v>610</v>
      </c>
      <c r="AM542" s="282">
        <v>609</v>
      </c>
      <c r="AN542" s="282">
        <v>568</v>
      </c>
      <c r="AO542" s="282">
        <v>620</v>
      </c>
      <c r="AP542" s="282">
        <v>694</v>
      </c>
      <c r="AQ542" s="282">
        <v>633</v>
      </c>
      <c r="AR542" s="282">
        <v>654</v>
      </c>
      <c r="AS542" s="282">
        <v>553</v>
      </c>
      <c r="AT542" s="282">
        <v>547</v>
      </c>
      <c r="AU542" s="282">
        <v>608</v>
      </c>
      <c r="AV542" s="282">
        <v>595</v>
      </c>
      <c r="AW542" s="282">
        <v>582</v>
      </c>
      <c r="AX542" s="282">
        <v>573</v>
      </c>
      <c r="AY542" s="282">
        <v>539</v>
      </c>
      <c r="AZ542" s="282">
        <v>537</v>
      </c>
      <c r="BA542" s="282">
        <v>539</v>
      </c>
      <c r="BB542" s="282">
        <v>542</v>
      </c>
      <c r="BC542" s="282">
        <v>455</v>
      </c>
      <c r="BD542" s="282">
        <v>496</v>
      </c>
      <c r="BE542" s="282">
        <v>437</v>
      </c>
      <c r="BF542" s="282">
        <v>472</v>
      </c>
      <c r="BG542" s="282">
        <v>514</v>
      </c>
      <c r="BH542" s="282">
        <v>552</v>
      </c>
      <c r="BI542" s="282">
        <v>566</v>
      </c>
      <c r="BJ542" s="282">
        <v>627</v>
      </c>
      <c r="BK542" s="282">
        <v>649</v>
      </c>
      <c r="BL542" s="282">
        <v>654</v>
      </c>
      <c r="BM542" s="282">
        <v>620</v>
      </c>
      <c r="BN542" s="282">
        <v>627</v>
      </c>
      <c r="BO542" s="282">
        <v>636</v>
      </c>
      <c r="BP542" s="282">
        <v>723</v>
      </c>
      <c r="BQ542" s="282">
        <v>646</v>
      </c>
      <c r="BR542" s="282">
        <v>687</v>
      </c>
      <c r="BS542" s="282">
        <v>673</v>
      </c>
      <c r="BT542" s="282">
        <v>633</v>
      </c>
      <c r="BU542" s="282">
        <v>601</v>
      </c>
      <c r="BV542" s="282">
        <v>618</v>
      </c>
      <c r="BW542" s="282">
        <v>595</v>
      </c>
      <c r="BX542" s="282">
        <v>531</v>
      </c>
      <c r="BY542" s="282">
        <v>499</v>
      </c>
      <c r="BZ542" s="282">
        <v>483</v>
      </c>
      <c r="CA542" s="282">
        <v>550</v>
      </c>
      <c r="CB542" s="282">
        <v>494</v>
      </c>
      <c r="CC542" s="282">
        <v>502</v>
      </c>
      <c r="CD542" s="282">
        <v>529</v>
      </c>
      <c r="CE542" s="282">
        <v>499</v>
      </c>
      <c r="CF542" s="282">
        <v>498</v>
      </c>
      <c r="CG542" s="282">
        <v>520</v>
      </c>
      <c r="CH542" s="282">
        <v>577</v>
      </c>
      <c r="CI542" s="282">
        <v>416</v>
      </c>
      <c r="CJ542" s="282">
        <v>430</v>
      </c>
      <c r="CK542" s="282">
        <v>383</v>
      </c>
      <c r="CL542" s="282">
        <v>339</v>
      </c>
      <c r="CM542" s="282">
        <v>302</v>
      </c>
      <c r="CN542" s="282">
        <v>288</v>
      </c>
      <c r="CO542" s="282">
        <v>272</v>
      </c>
      <c r="CP542" s="282">
        <v>261</v>
      </c>
      <c r="CQ542" s="282">
        <v>252</v>
      </c>
      <c r="CR542" s="282">
        <v>199</v>
      </c>
      <c r="CS542" s="282">
        <v>182</v>
      </c>
      <c r="CT542" s="282">
        <v>161</v>
      </c>
      <c r="CU542" s="282">
        <v>162</v>
      </c>
      <c r="CV542" s="282">
        <v>148</v>
      </c>
      <c r="CW542" s="282">
        <v>104</v>
      </c>
      <c r="CX542" s="282">
        <v>81</v>
      </c>
      <c r="CY542" s="282">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ht="15.5" x14ac:dyDescent="0.35">
      <c r="A543" s="49" t="s">
        <v>449</v>
      </c>
      <c r="B543" s="2" t="s">
        <v>402</v>
      </c>
      <c r="C543" s="48" t="str">
        <f t="shared" si="182"/>
        <v>LA Wales - Vale of Glamorgan</v>
      </c>
      <c r="D543" s="69">
        <f t="shared" si="192"/>
        <v>51640</v>
      </c>
      <c r="E543" s="69">
        <f t="shared" si="193"/>
        <v>55763</v>
      </c>
      <c r="F543" s="70">
        <f t="shared" si="194"/>
        <v>135295</v>
      </c>
      <c r="G543" s="70">
        <f t="shared" si="195"/>
        <v>65715</v>
      </c>
      <c r="H543" s="71">
        <f t="shared" si="196"/>
        <v>69580</v>
      </c>
      <c r="I543" s="71">
        <f t="shared" si="197"/>
        <v>51640</v>
      </c>
      <c r="J543" s="71">
        <f t="shared" si="198"/>
        <v>55763</v>
      </c>
      <c r="K543" s="68">
        <f t="shared" si="199"/>
        <v>14075</v>
      </c>
      <c r="L543" s="69">
        <f t="shared" si="200"/>
        <v>13817</v>
      </c>
      <c r="M543" s="282">
        <v>619</v>
      </c>
      <c r="N543" s="282">
        <v>646</v>
      </c>
      <c r="O543" s="282">
        <v>687</v>
      </c>
      <c r="P543" s="282">
        <v>784</v>
      </c>
      <c r="Q543" s="282">
        <v>753</v>
      </c>
      <c r="R543" s="282">
        <v>777</v>
      </c>
      <c r="S543" s="282">
        <v>790</v>
      </c>
      <c r="T543" s="282">
        <v>826</v>
      </c>
      <c r="U543" s="282">
        <v>843</v>
      </c>
      <c r="V543" s="282">
        <v>797</v>
      </c>
      <c r="W543" s="282">
        <v>875</v>
      </c>
      <c r="X543" s="282">
        <v>871</v>
      </c>
      <c r="Y543" s="282">
        <v>888</v>
      </c>
      <c r="Z543" s="282">
        <v>838</v>
      </c>
      <c r="AA543" s="282">
        <v>799</v>
      </c>
      <c r="AB543" s="282">
        <v>768</v>
      </c>
      <c r="AC543" s="282">
        <v>711</v>
      </c>
      <c r="AD543" s="282">
        <v>803</v>
      </c>
      <c r="AE543" s="282">
        <v>754</v>
      </c>
      <c r="AF543" s="282">
        <v>643</v>
      </c>
      <c r="AG543" s="282">
        <v>672</v>
      </c>
      <c r="AH543" s="282">
        <v>677</v>
      </c>
      <c r="AI543" s="282">
        <v>793</v>
      </c>
      <c r="AJ543" s="282">
        <v>749</v>
      </c>
      <c r="AK543" s="282">
        <v>782</v>
      </c>
      <c r="AL543" s="282">
        <v>802</v>
      </c>
      <c r="AM543" s="282">
        <v>820</v>
      </c>
      <c r="AN543" s="282">
        <v>738</v>
      </c>
      <c r="AO543" s="282">
        <v>744</v>
      </c>
      <c r="AP543" s="282">
        <v>854</v>
      </c>
      <c r="AQ543" s="282">
        <v>793</v>
      </c>
      <c r="AR543" s="282">
        <v>791</v>
      </c>
      <c r="AS543" s="282">
        <v>777</v>
      </c>
      <c r="AT543" s="282">
        <v>774</v>
      </c>
      <c r="AU543" s="282">
        <v>835</v>
      </c>
      <c r="AV543" s="282">
        <v>787</v>
      </c>
      <c r="AW543" s="282">
        <v>797</v>
      </c>
      <c r="AX543" s="282">
        <v>803</v>
      </c>
      <c r="AY543" s="282">
        <v>773</v>
      </c>
      <c r="AZ543" s="282">
        <v>901</v>
      </c>
      <c r="BA543" s="282">
        <v>873</v>
      </c>
      <c r="BB543" s="282">
        <v>855</v>
      </c>
      <c r="BC543" s="282">
        <v>780</v>
      </c>
      <c r="BD543" s="282">
        <v>803</v>
      </c>
      <c r="BE543" s="282">
        <v>810</v>
      </c>
      <c r="BF543" s="282">
        <v>822</v>
      </c>
      <c r="BG543" s="282">
        <v>819</v>
      </c>
      <c r="BH543" s="282">
        <v>873</v>
      </c>
      <c r="BI543" s="282">
        <v>945</v>
      </c>
      <c r="BJ543" s="282">
        <v>869</v>
      </c>
      <c r="BK543" s="282">
        <v>846</v>
      </c>
      <c r="BL543" s="282">
        <v>885</v>
      </c>
      <c r="BM543" s="282">
        <v>912</v>
      </c>
      <c r="BN543" s="282">
        <v>982</v>
      </c>
      <c r="BO543" s="282">
        <v>841</v>
      </c>
      <c r="BP543" s="282">
        <v>918</v>
      </c>
      <c r="BQ543" s="282">
        <v>944</v>
      </c>
      <c r="BR543" s="282">
        <v>918</v>
      </c>
      <c r="BS543" s="282">
        <v>933</v>
      </c>
      <c r="BT543" s="282">
        <v>920</v>
      </c>
      <c r="BU543" s="282">
        <v>871</v>
      </c>
      <c r="BV543" s="282">
        <v>850</v>
      </c>
      <c r="BW543" s="282">
        <v>813</v>
      </c>
      <c r="BX543" s="282">
        <v>816</v>
      </c>
      <c r="BY543" s="282">
        <v>776</v>
      </c>
      <c r="BZ543" s="282">
        <v>768</v>
      </c>
      <c r="CA543" s="282">
        <v>786</v>
      </c>
      <c r="CB543" s="282">
        <v>821</v>
      </c>
      <c r="CC543" s="282">
        <v>719</v>
      </c>
      <c r="CD543" s="282">
        <v>703</v>
      </c>
      <c r="CE543" s="282">
        <v>694</v>
      </c>
      <c r="CF543" s="282">
        <v>713</v>
      </c>
      <c r="CG543" s="282">
        <v>749</v>
      </c>
      <c r="CH543" s="282">
        <v>840</v>
      </c>
      <c r="CI543" s="282">
        <v>579</v>
      </c>
      <c r="CJ543" s="282">
        <v>592</v>
      </c>
      <c r="CK543" s="282">
        <v>627</v>
      </c>
      <c r="CL543" s="282">
        <v>526</v>
      </c>
      <c r="CM543" s="282">
        <v>456</v>
      </c>
      <c r="CN543" s="282">
        <v>420</v>
      </c>
      <c r="CO543" s="282">
        <v>391</v>
      </c>
      <c r="CP543" s="282">
        <v>370</v>
      </c>
      <c r="CQ543" s="282">
        <v>345</v>
      </c>
      <c r="CR543" s="282">
        <v>304</v>
      </c>
      <c r="CS543" s="282">
        <v>255</v>
      </c>
      <c r="CT543" s="282">
        <v>218</v>
      </c>
      <c r="CU543" s="282">
        <v>213</v>
      </c>
      <c r="CV543" s="282">
        <v>187</v>
      </c>
      <c r="CW543" s="282">
        <v>156</v>
      </c>
      <c r="CX543" s="282">
        <v>122</v>
      </c>
      <c r="CY543" s="282">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ht="15.5" x14ac:dyDescent="0.35">
      <c r="A544" s="49" t="s">
        <v>449</v>
      </c>
      <c r="B544" s="2" t="s">
        <v>421</v>
      </c>
      <c r="C544" s="48" t="str">
        <f t="shared" si="182"/>
        <v>LA Wales - Wrexham</v>
      </c>
      <c r="D544" s="69">
        <f t="shared" si="192"/>
        <v>53663</v>
      </c>
      <c r="E544" s="69">
        <f t="shared" si="193"/>
        <v>53479</v>
      </c>
      <c r="F544" s="70">
        <f t="shared" si="194"/>
        <v>136055</v>
      </c>
      <c r="G544" s="70">
        <f t="shared" si="195"/>
        <v>68526</v>
      </c>
      <c r="H544" s="71">
        <f t="shared" si="196"/>
        <v>67529</v>
      </c>
      <c r="I544" s="71">
        <f t="shared" si="197"/>
        <v>53663</v>
      </c>
      <c r="J544" s="71">
        <f t="shared" si="198"/>
        <v>53479</v>
      </c>
      <c r="K544" s="68">
        <f t="shared" si="199"/>
        <v>14863</v>
      </c>
      <c r="L544" s="69">
        <f t="shared" si="200"/>
        <v>14050</v>
      </c>
      <c r="M544" s="282">
        <v>718</v>
      </c>
      <c r="N544" s="282">
        <v>713</v>
      </c>
      <c r="O544" s="282">
        <v>739</v>
      </c>
      <c r="P544" s="282">
        <v>822</v>
      </c>
      <c r="Q544" s="282">
        <v>808</v>
      </c>
      <c r="R544" s="282">
        <v>793</v>
      </c>
      <c r="S544" s="282">
        <v>764</v>
      </c>
      <c r="T544" s="282">
        <v>871</v>
      </c>
      <c r="U544" s="282">
        <v>863</v>
      </c>
      <c r="V544" s="282">
        <v>917</v>
      </c>
      <c r="W544" s="282">
        <v>932</v>
      </c>
      <c r="X544" s="282">
        <v>916</v>
      </c>
      <c r="Y544" s="282">
        <v>858</v>
      </c>
      <c r="Z544" s="282">
        <v>884</v>
      </c>
      <c r="AA544" s="282">
        <v>866</v>
      </c>
      <c r="AB544" s="282">
        <v>851</v>
      </c>
      <c r="AC544" s="282">
        <v>792</v>
      </c>
      <c r="AD544" s="282">
        <v>756</v>
      </c>
      <c r="AE544" s="282">
        <v>750</v>
      </c>
      <c r="AF544" s="282">
        <v>717</v>
      </c>
      <c r="AG544" s="282">
        <v>692</v>
      </c>
      <c r="AH544" s="282">
        <v>716</v>
      </c>
      <c r="AI544" s="282">
        <v>771</v>
      </c>
      <c r="AJ544" s="282">
        <v>810</v>
      </c>
      <c r="AK544" s="282">
        <v>837</v>
      </c>
      <c r="AL544" s="282">
        <v>806</v>
      </c>
      <c r="AM544" s="282">
        <v>820</v>
      </c>
      <c r="AN544" s="282">
        <v>881</v>
      </c>
      <c r="AO544" s="282">
        <v>810</v>
      </c>
      <c r="AP544" s="282">
        <v>915</v>
      </c>
      <c r="AQ544" s="282">
        <v>845</v>
      </c>
      <c r="AR544" s="282">
        <v>911</v>
      </c>
      <c r="AS544" s="282">
        <v>916</v>
      </c>
      <c r="AT544" s="282">
        <v>852</v>
      </c>
      <c r="AU544" s="282">
        <v>836</v>
      </c>
      <c r="AV544" s="282">
        <v>951</v>
      </c>
      <c r="AW544" s="282">
        <v>838</v>
      </c>
      <c r="AX544" s="282">
        <v>896</v>
      </c>
      <c r="AY544" s="282">
        <v>850</v>
      </c>
      <c r="AZ544" s="282">
        <v>977</v>
      </c>
      <c r="BA544" s="282">
        <v>894</v>
      </c>
      <c r="BB544" s="282">
        <v>855</v>
      </c>
      <c r="BC544" s="282">
        <v>693</v>
      </c>
      <c r="BD544" s="282">
        <v>768</v>
      </c>
      <c r="BE544" s="282">
        <v>782</v>
      </c>
      <c r="BF544" s="282">
        <v>851</v>
      </c>
      <c r="BG544" s="282">
        <v>813</v>
      </c>
      <c r="BH544" s="282">
        <v>920</v>
      </c>
      <c r="BI544" s="282">
        <v>1020</v>
      </c>
      <c r="BJ544" s="282">
        <v>999</v>
      </c>
      <c r="BK544" s="282">
        <v>971</v>
      </c>
      <c r="BL544" s="282">
        <v>956</v>
      </c>
      <c r="BM544" s="282">
        <v>929</v>
      </c>
      <c r="BN544" s="282">
        <v>891</v>
      </c>
      <c r="BO544" s="282">
        <v>976</v>
      </c>
      <c r="BP544" s="282">
        <v>1000</v>
      </c>
      <c r="BQ544" s="282">
        <v>990</v>
      </c>
      <c r="BR544" s="282">
        <v>958</v>
      </c>
      <c r="BS544" s="282">
        <v>932</v>
      </c>
      <c r="BT544" s="282">
        <v>894</v>
      </c>
      <c r="BU544" s="282">
        <v>853</v>
      </c>
      <c r="BV544" s="282">
        <v>757</v>
      </c>
      <c r="BW544" s="282">
        <v>815</v>
      </c>
      <c r="BX544" s="282">
        <v>813</v>
      </c>
      <c r="BY544" s="282">
        <v>803</v>
      </c>
      <c r="BZ544" s="282">
        <v>734</v>
      </c>
      <c r="CA544" s="282">
        <v>762</v>
      </c>
      <c r="CB544" s="282">
        <v>767</v>
      </c>
      <c r="CC544" s="282">
        <v>726</v>
      </c>
      <c r="CD544" s="282">
        <v>706</v>
      </c>
      <c r="CE544" s="282">
        <v>708</v>
      </c>
      <c r="CF544" s="282">
        <v>765</v>
      </c>
      <c r="CG544" s="282">
        <v>780</v>
      </c>
      <c r="CH544" s="282">
        <v>836</v>
      </c>
      <c r="CI544" s="282">
        <v>631</v>
      </c>
      <c r="CJ544" s="282">
        <v>585</v>
      </c>
      <c r="CK544" s="282">
        <v>573</v>
      </c>
      <c r="CL544" s="282">
        <v>585</v>
      </c>
      <c r="CM544" s="282">
        <v>476</v>
      </c>
      <c r="CN544" s="282">
        <v>420</v>
      </c>
      <c r="CO544" s="282">
        <v>392</v>
      </c>
      <c r="CP544" s="282">
        <v>365</v>
      </c>
      <c r="CQ544" s="282">
        <v>354</v>
      </c>
      <c r="CR544" s="282">
        <v>293</v>
      </c>
      <c r="CS544" s="282">
        <v>274</v>
      </c>
      <c r="CT544" s="282">
        <v>239</v>
      </c>
      <c r="CU544" s="282">
        <v>188</v>
      </c>
      <c r="CV544" s="282">
        <v>194</v>
      </c>
      <c r="CW544" s="282">
        <v>157</v>
      </c>
      <c r="CX544" s="282">
        <v>147</v>
      </c>
      <c r="CY544" s="282">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60" customFormat="1" x14ac:dyDescent="0.3">
      <c r="A545" s="156"/>
      <c r="B545" s="166"/>
      <c r="C545" s="156"/>
      <c r="D545" s="158">
        <f>SUM(D523:D544)</f>
        <v>1240703</v>
      </c>
      <c r="E545" s="158">
        <f t="shared" ref="E545:L545" si="210">SUM(E523:E544)</f>
        <v>1299011</v>
      </c>
      <c r="F545" s="158">
        <f t="shared" si="210"/>
        <v>3169586</v>
      </c>
      <c r="G545" s="158">
        <f t="shared" si="210"/>
        <v>1563524</v>
      </c>
      <c r="H545" s="158">
        <f t="shared" si="210"/>
        <v>1606062</v>
      </c>
      <c r="I545" s="158">
        <f t="shared" si="210"/>
        <v>1240703</v>
      </c>
      <c r="J545" s="158">
        <f t="shared" si="210"/>
        <v>1299011</v>
      </c>
      <c r="K545" s="158">
        <f t="shared" si="210"/>
        <v>322821</v>
      </c>
      <c r="L545" s="158">
        <f t="shared" si="210"/>
        <v>307051</v>
      </c>
      <c r="M545" s="159"/>
      <c r="N545" s="159"/>
      <c r="O545" s="159"/>
      <c r="P545" s="159"/>
      <c r="Q545" s="159"/>
      <c r="R545" s="159"/>
      <c r="S545" s="159"/>
      <c r="T545" s="159"/>
      <c r="U545" s="159"/>
      <c r="V545" s="159"/>
      <c r="W545" s="159"/>
      <c r="X545" s="159"/>
      <c r="Y545" s="159"/>
      <c r="Z545" s="159"/>
      <c r="AA545" s="159"/>
      <c r="AB545" s="159"/>
      <c r="AC545" s="159"/>
      <c r="AD545" s="159"/>
      <c r="AE545" s="159"/>
      <c r="AF545" s="159"/>
      <c r="AG545" s="159"/>
      <c r="AH545" s="159"/>
      <c r="AI545" s="159"/>
      <c r="AJ545" s="159"/>
      <c r="AK545" s="159"/>
      <c r="AL545" s="159"/>
      <c r="AM545" s="159"/>
      <c r="AN545" s="159"/>
      <c r="AO545" s="159"/>
      <c r="AP545" s="159"/>
      <c r="AQ545" s="159"/>
      <c r="AR545" s="159"/>
      <c r="AS545" s="159"/>
      <c r="AT545" s="159"/>
      <c r="AU545" s="159"/>
      <c r="AV545" s="159"/>
      <c r="AW545" s="159"/>
      <c r="AX545" s="159"/>
      <c r="AY545" s="159"/>
      <c r="AZ545" s="159"/>
      <c r="BA545" s="159"/>
      <c r="BB545" s="159"/>
      <c r="BC545" s="159"/>
      <c r="BD545" s="159"/>
      <c r="BE545" s="159"/>
      <c r="BF545" s="159"/>
      <c r="BG545" s="159"/>
      <c r="BH545" s="159"/>
      <c r="BI545" s="159"/>
      <c r="BJ545" s="159"/>
      <c r="BK545" s="159"/>
      <c r="BL545" s="159"/>
      <c r="BM545" s="159"/>
      <c r="BN545" s="159"/>
      <c r="BO545" s="159"/>
      <c r="BP545" s="159"/>
      <c r="BQ545" s="159"/>
      <c r="BR545" s="159"/>
      <c r="BS545" s="159"/>
      <c r="BT545" s="159"/>
      <c r="BU545" s="159"/>
      <c r="BV545" s="159"/>
      <c r="BW545" s="159"/>
      <c r="BX545" s="159"/>
      <c r="BY545" s="159"/>
      <c r="BZ545" s="159"/>
      <c r="CA545" s="159"/>
      <c r="CB545" s="159"/>
      <c r="CC545" s="159"/>
      <c r="CD545" s="159"/>
      <c r="CE545" s="159"/>
      <c r="CF545" s="159"/>
      <c r="CG545" s="159"/>
      <c r="CH545" s="159"/>
      <c r="CI545" s="159"/>
      <c r="CJ545" s="159"/>
      <c r="CK545" s="159"/>
      <c r="CL545" s="159"/>
      <c r="CM545" s="159"/>
      <c r="CN545" s="159"/>
      <c r="CO545" s="159"/>
      <c r="CP545" s="159"/>
      <c r="CQ545" s="159"/>
      <c r="CR545" s="159"/>
      <c r="CS545" s="159"/>
      <c r="CT545" s="159"/>
      <c r="CU545" s="159"/>
      <c r="CV545" s="159"/>
      <c r="CW545" s="159"/>
      <c r="CX545" s="159"/>
      <c r="CY545" s="159"/>
      <c r="CZ545" s="159"/>
      <c r="DA545" s="159"/>
      <c r="DB545" s="159"/>
      <c r="DC545" s="159"/>
      <c r="DD545" s="159"/>
      <c r="DE545" s="159"/>
      <c r="DF545" s="159"/>
      <c r="DG545" s="159"/>
      <c r="DH545" s="159"/>
      <c r="DI545" s="159"/>
      <c r="DJ545" s="159"/>
      <c r="DK545" s="159"/>
      <c r="DL545" s="159"/>
      <c r="DM545" s="159"/>
      <c r="DN545" s="159"/>
      <c r="DO545" s="159"/>
      <c r="DP545" s="159"/>
      <c r="DQ545" s="159"/>
      <c r="DR545" s="159"/>
      <c r="DS545" s="159"/>
      <c r="DT545" s="159"/>
      <c r="DU545" s="159"/>
      <c r="DV545" s="159"/>
      <c r="DW545" s="159"/>
      <c r="DX545" s="159"/>
      <c r="DY545" s="159"/>
      <c r="DZ545" s="159"/>
      <c r="EA545" s="159"/>
      <c r="EB545" s="159"/>
      <c r="EC545" s="159"/>
      <c r="ED545" s="159"/>
      <c r="EE545" s="159"/>
      <c r="EF545" s="159"/>
      <c r="EG545" s="159"/>
      <c r="EH545" s="159"/>
      <c r="EI545" s="159"/>
      <c r="EJ545" s="159"/>
      <c r="EK545" s="159"/>
      <c r="EL545" s="159"/>
      <c r="EM545" s="159"/>
      <c r="EN545" s="159"/>
      <c r="EO545" s="159"/>
      <c r="EP545" s="159"/>
      <c r="EQ545" s="159"/>
      <c r="ER545" s="159"/>
      <c r="ES545" s="159"/>
      <c r="ET545" s="159"/>
      <c r="EU545" s="159"/>
      <c r="EV545" s="159"/>
      <c r="EW545" s="159"/>
      <c r="EX545" s="159"/>
      <c r="EY545" s="159"/>
      <c r="EZ545" s="159"/>
      <c r="FA545" s="159"/>
      <c r="FB545" s="159"/>
      <c r="FC545" s="159"/>
      <c r="FD545" s="159"/>
      <c r="FE545" s="159"/>
      <c r="FF545" s="159"/>
      <c r="FG545" s="159"/>
      <c r="FH545" s="159"/>
      <c r="FI545" s="159"/>
      <c r="FJ545" s="159"/>
      <c r="FK545" s="159"/>
      <c r="FL545" s="159"/>
      <c r="FM545" s="159"/>
      <c r="FN545" s="159"/>
      <c r="FO545" s="159"/>
      <c r="FP545" s="159"/>
      <c r="FQ545" s="159"/>
      <c r="FR545" s="159"/>
      <c r="FS545" s="159"/>
      <c r="FT545" s="159"/>
      <c r="FU545" s="159"/>
      <c r="FV545" s="159"/>
      <c r="FW545" s="159"/>
      <c r="FX545" s="159"/>
      <c r="FY545" s="159"/>
      <c r="FZ545" s="159"/>
      <c r="GA545" s="159"/>
      <c r="GB545" s="159"/>
      <c r="GC545" s="159"/>
      <c r="GD545" s="159"/>
      <c r="GE545" s="159"/>
      <c r="GF545" s="159"/>
      <c r="GG545" s="159"/>
      <c r="GH545" s="159"/>
      <c r="GI545" s="159"/>
      <c r="GJ545" s="159"/>
      <c r="GK545" s="159"/>
      <c r="GL545" s="158"/>
    </row>
    <row r="546" spans="1:194" s="2" customFormat="1" x14ac:dyDescent="0.3">
      <c r="A546" s="49" t="s">
        <v>450</v>
      </c>
      <c r="B546" s="2" t="s">
        <v>370</v>
      </c>
      <c r="C546" s="48" t="str">
        <f t="shared" si="182"/>
        <v>LA NI - Antrim and Newtownabbey</v>
      </c>
      <c r="D546" s="69">
        <f t="shared" si="192"/>
        <v>53099</v>
      </c>
      <c r="E546" s="69">
        <f t="shared" si="193"/>
        <v>57362</v>
      </c>
      <c r="F546" s="70">
        <f t="shared" ref="F546:F556" si="211">G546+H546</f>
        <v>143756</v>
      </c>
      <c r="G546" s="70">
        <f t="shared" ref="G546:G556" si="212">SUM(M546:CY546)</f>
        <v>70125</v>
      </c>
      <c r="H546" s="71">
        <f t="shared" ref="H546:H556" si="213">SUM(CZ546:GL546)</f>
        <v>73631</v>
      </c>
      <c r="I546" s="71">
        <f t="shared" ref="I546:I556" si="214">SUM(AE546:CY546)</f>
        <v>53099</v>
      </c>
      <c r="J546" s="71">
        <f t="shared" ref="J546:J556" si="215">SUM(DR546:GL546)</f>
        <v>57362</v>
      </c>
      <c r="K546" s="68">
        <f t="shared" ref="K546:K556" si="216">SUM(M546:AD546)</f>
        <v>17026</v>
      </c>
      <c r="L546" s="69">
        <f t="shared" ref="L546:L556" si="217">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3">
      <c r="A547" s="49" t="s">
        <v>450</v>
      </c>
      <c r="B547" s="2" t="s">
        <v>393</v>
      </c>
      <c r="C547" s="48" t="str">
        <f t="shared" si="182"/>
        <v>LA NI - Ards and North Down</v>
      </c>
      <c r="D547" s="69">
        <f t="shared" si="192"/>
        <v>61375</v>
      </c>
      <c r="E547" s="69">
        <f t="shared" si="193"/>
        <v>66978</v>
      </c>
      <c r="F547" s="70">
        <f t="shared" si="211"/>
        <v>162056</v>
      </c>
      <c r="G547" s="70">
        <f t="shared" si="212"/>
        <v>78706</v>
      </c>
      <c r="H547" s="71">
        <f t="shared" si="213"/>
        <v>83350</v>
      </c>
      <c r="I547" s="71">
        <f t="shared" si="214"/>
        <v>61375</v>
      </c>
      <c r="J547" s="71">
        <f t="shared" si="215"/>
        <v>66978</v>
      </c>
      <c r="K547" s="68">
        <f t="shared" si="216"/>
        <v>17331</v>
      </c>
      <c r="L547" s="69">
        <f t="shared" si="217"/>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3">
      <c r="A548" s="49" t="s">
        <v>450</v>
      </c>
      <c r="B548" s="2" t="s">
        <v>394</v>
      </c>
      <c r="C548" s="48" t="str">
        <f t="shared" si="182"/>
        <v>LA NI - Armagh City, Banbridge and Craigavon</v>
      </c>
      <c r="D548" s="69">
        <f t="shared" si="192"/>
        <v>80389</v>
      </c>
      <c r="E548" s="69">
        <f t="shared" si="193"/>
        <v>82720</v>
      </c>
      <c r="F548" s="70">
        <f t="shared" si="211"/>
        <v>217232</v>
      </c>
      <c r="G548" s="70">
        <f t="shared" si="212"/>
        <v>108068</v>
      </c>
      <c r="H548" s="71">
        <f t="shared" si="213"/>
        <v>109164</v>
      </c>
      <c r="I548" s="71">
        <f t="shared" si="214"/>
        <v>80389</v>
      </c>
      <c r="J548" s="71">
        <f t="shared" si="215"/>
        <v>82720</v>
      </c>
      <c r="K548" s="68">
        <f t="shared" si="216"/>
        <v>27679</v>
      </c>
      <c r="L548" s="69">
        <f t="shared" si="217"/>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3">
      <c r="A549" s="49" t="s">
        <v>450</v>
      </c>
      <c r="B549" s="2" t="s">
        <v>371</v>
      </c>
      <c r="C549" s="48" t="str">
        <f t="shared" si="182"/>
        <v>LA NI - Belfast</v>
      </c>
      <c r="D549" s="69">
        <f t="shared" si="192"/>
        <v>127758</v>
      </c>
      <c r="E549" s="69">
        <f t="shared" si="193"/>
        <v>139032</v>
      </c>
      <c r="F549" s="70">
        <f t="shared" si="211"/>
        <v>342560</v>
      </c>
      <c r="G549" s="70">
        <f t="shared" si="212"/>
        <v>166694</v>
      </c>
      <c r="H549" s="71">
        <f t="shared" si="213"/>
        <v>175866</v>
      </c>
      <c r="I549" s="71">
        <f t="shared" si="214"/>
        <v>127758</v>
      </c>
      <c r="J549" s="71">
        <f t="shared" si="215"/>
        <v>139032</v>
      </c>
      <c r="K549" s="68">
        <f t="shared" si="216"/>
        <v>38936</v>
      </c>
      <c r="L549" s="69">
        <f t="shared" si="217"/>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3">
      <c r="A550" s="49" t="s">
        <v>450</v>
      </c>
      <c r="B550" s="2" t="s">
        <v>372</v>
      </c>
      <c r="C550" s="48" t="str">
        <f t="shared" si="182"/>
        <v>LA NI - Causeway Coast and Glens</v>
      </c>
      <c r="D550" s="69">
        <f t="shared" si="192"/>
        <v>55366</v>
      </c>
      <c r="E550" s="69">
        <f t="shared" si="193"/>
        <v>57538</v>
      </c>
      <c r="F550" s="70">
        <f t="shared" si="211"/>
        <v>144943</v>
      </c>
      <c r="G550" s="70">
        <f t="shared" si="212"/>
        <v>71839</v>
      </c>
      <c r="H550" s="71">
        <f t="shared" si="213"/>
        <v>73104</v>
      </c>
      <c r="I550" s="71">
        <f t="shared" si="214"/>
        <v>55366</v>
      </c>
      <c r="J550" s="71">
        <f t="shared" si="215"/>
        <v>57538</v>
      </c>
      <c r="K550" s="68">
        <f t="shared" si="216"/>
        <v>16473</v>
      </c>
      <c r="L550" s="69">
        <f t="shared" si="217"/>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3">
      <c r="A551" s="49" t="s">
        <v>450</v>
      </c>
      <c r="B551" s="2" t="s">
        <v>395</v>
      </c>
      <c r="C551" s="48" t="str">
        <f t="shared" si="182"/>
        <v>LA NI - Derry City and Strabane</v>
      </c>
      <c r="D551" s="69">
        <f t="shared" si="192"/>
        <v>55701</v>
      </c>
      <c r="E551" s="69">
        <f t="shared" si="193"/>
        <v>58858</v>
      </c>
      <c r="F551" s="70">
        <f t="shared" si="211"/>
        <v>151109</v>
      </c>
      <c r="G551" s="70">
        <f t="shared" si="212"/>
        <v>74358</v>
      </c>
      <c r="H551" s="71">
        <f t="shared" si="213"/>
        <v>76751</v>
      </c>
      <c r="I551" s="71">
        <f t="shared" si="214"/>
        <v>55701</v>
      </c>
      <c r="J551" s="71">
        <f t="shared" si="215"/>
        <v>58858</v>
      </c>
      <c r="K551" s="68">
        <f t="shared" si="216"/>
        <v>18657</v>
      </c>
      <c r="L551" s="69">
        <f t="shared" si="217"/>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3">
      <c r="A552" s="49" t="s">
        <v>450</v>
      </c>
      <c r="B552" s="2" t="s">
        <v>374</v>
      </c>
      <c r="C552" s="48" t="str">
        <f t="shared" si="182"/>
        <v>LA NI - Fermanagh and Omagh</v>
      </c>
      <c r="D552" s="69">
        <f t="shared" si="192"/>
        <v>44243</v>
      </c>
      <c r="E552" s="69">
        <f t="shared" si="193"/>
        <v>44671</v>
      </c>
      <c r="F552" s="70">
        <f t="shared" si="211"/>
        <v>117337</v>
      </c>
      <c r="G552" s="70">
        <f t="shared" si="212"/>
        <v>58849</v>
      </c>
      <c r="H552" s="71">
        <f t="shared" si="213"/>
        <v>58488</v>
      </c>
      <c r="I552" s="71">
        <f t="shared" si="214"/>
        <v>44243</v>
      </c>
      <c r="J552" s="71">
        <f t="shared" si="215"/>
        <v>44671</v>
      </c>
      <c r="K552" s="68">
        <f t="shared" si="216"/>
        <v>14606</v>
      </c>
      <c r="L552" s="69">
        <f t="shared" si="217"/>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3">
      <c r="A553" s="49" t="s">
        <v>450</v>
      </c>
      <c r="B553" s="2" t="s">
        <v>376</v>
      </c>
      <c r="C553" s="48" t="str">
        <f t="shared" si="182"/>
        <v>LA NI - Lisburn and Castlereagh</v>
      </c>
      <c r="D553" s="69">
        <f t="shared" si="192"/>
        <v>54953</v>
      </c>
      <c r="E553" s="69">
        <f t="shared" si="193"/>
        <v>58649</v>
      </c>
      <c r="F553" s="70">
        <f t="shared" si="211"/>
        <v>146452</v>
      </c>
      <c r="G553" s="70">
        <f t="shared" si="212"/>
        <v>71937</v>
      </c>
      <c r="H553" s="71">
        <f t="shared" si="213"/>
        <v>74515</v>
      </c>
      <c r="I553" s="71">
        <f t="shared" si="214"/>
        <v>54953</v>
      </c>
      <c r="J553" s="71">
        <f t="shared" si="215"/>
        <v>58649</v>
      </c>
      <c r="K553" s="68">
        <f t="shared" si="216"/>
        <v>16984</v>
      </c>
      <c r="L553" s="69">
        <f t="shared" si="217"/>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3">
      <c r="A554" s="49" t="s">
        <v>450</v>
      </c>
      <c r="B554" s="2" t="s">
        <v>377</v>
      </c>
      <c r="C554" s="48" t="str">
        <f t="shared" si="182"/>
        <v>LA NI - Mid and East Antrim</v>
      </c>
      <c r="D554" s="69">
        <f t="shared" si="192"/>
        <v>53069</v>
      </c>
      <c r="E554" s="69">
        <f t="shared" si="193"/>
        <v>56284</v>
      </c>
      <c r="F554" s="70">
        <f t="shared" si="211"/>
        <v>139443</v>
      </c>
      <c r="G554" s="70">
        <f t="shared" si="212"/>
        <v>68463</v>
      </c>
      <c r="H554" s="71">
        <f t="shared" si="213"/>
        <v>70980</v>
      </c>
      <c r="I554" s="71">
        <f t="shared" si="214"/>
        <v>53069</v>
      </c>
      <c r="J554" s="71">
        <f t="shared" si="215"/>
        <v>56284</v>
      </c>
      <c r="K554" s="68">
        <f t="shared" si="216"/>
        <v>15394</v>
      </c>
      <c r="L554" s="69">
        <f t="shared" si="217"/>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3">
      <c r="A555" s="49" t="s">
        <v>450</v>
      </c>
      <c r="B555" s="2" t="s">
        <v>378</v>
      </c>
      <c r="C555" s="48" t="str">
        <f t="shared" si="182"/>
        <v>LA NI - Mid Ulster</v>
      </c>
      <c r="D555" s="69">
        <f t="shared" si="192"/>
        <v>55100</v>
      </c>
      <c r="E555" s="69">
        <f t="shared" si="193"/>
        <v>55267</v>
      </c>
      <c r="F555" s="70">
        <f t="shared" si="211"/>
        <v>148953</v>
      </c>
      <c r="G555" s="70">
        <f t="shared" si="212"/>
        <v>74851</v>
      </c>
      <c r="H555" s="71">
        <f t="shared" si="213"/>
        <v>74102</v>
      </c>
      <c r="I555" s="71">
        <f t="shared" si="214"/>
        <v>55100</v>
      </c>
      <c r="J555" s="71">
        <f t="shared" si="215"/>
        <v>55267</v>
      </c>
      <c r="K555" s="68">
        <f t="shared" si="216"/>
        <v>19751</v>
      </c>
      <c r="L555" s="69">
        <f t="shared" si="217"/>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3">
      <c r="A556" s="49" t="s">
        <v>450</v>
      </c>
      <c r="B556" s="2" t="s">
        <v>379</v>
      </c>
      <c r="C556" s="48" t="str">
        <f t="shared" si="182"/>
        <v>LA NI - Newry, Mourne and Down</v>
      </c>
      <c r="D556" s="69">
        <f t="shared" si="192"/>
        <v>66780</v>
      </c>
      <c r="E556" s="69">
        <f t="shared" si="193"/>
        <v>69210</v>
      </c>
      <c r="F556" s="70">
        <f t="shared" si="211"/>
        <v>181669</v>
      </c>
      <c r="G556" s="70">
        <f t="shared" si="212"/>
        <v>90265</v>
      </c>
      <c r="H556" s="71">
        <f t="shared" si="213"/>
        <v>91404</v>
      </c>
      <c r="I556" s="71">
        <f t="shared" si="214"/>
        <v>66780</v>
      </c>
      <c r="J556" s="71">
        <f t="shared" si="215"/>
        <v>69210</v>
      </c>
      <c r="K556" s="68">
        <f t="shared" si="216"/>
        <v>23485</v>
      </c>
      <c r="L556" s="69">
        <f t="shared" si="217"/>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60" customFormat="1" x14ac:dyDescent="0.3">
      <c r="A557" s="156"/>
      <c r="B557" s="167"/>
      <c r="C557" s="156"/>
      <c r="D557" s="159">
        <f>SUM(D546:D556)</f>
        <v>707833</v>
      </c>
      <c r="E557" s="159">
        <f>SUM(E546:E556)</f>
        <v>746569</v>
      </c>
      <c r="F557" s="159">
        <f>SUM(F546:F556)</f>
        <v>1895510</v>
      </c>
      <c r="G557" s="159">
        <f>SUM(G546:G556)</f>
        <v>934155</v>
      </c>
      <c r="H557" s="159">
        <f>SUM(H546:H556)</f>
        <v>961355</v>
      </c>
      <c r="I557" s="158"/>
      <c r="J557" s="158"/>
      <c r="K557" s="159"/>
      <c r="L557" s="158"/>
      <c r="M557" s="159"/>
      <c r="N557" s="159"/>
      <c r="O557" s="159"/>
      <c r="P557" s="159"/>
      <c r="Q557" s="159"/>
      <c r="R557" s="159"/>
      <c r="S557" s="159"/>
      <c r="T557" s="159"/>
      <c r="U557" s="159"/>
      <c r="V557" s="159"/>
      <c r="W557" s="159"/>
      <c r="X557" s="159"/>
      <c r="Y557" s="159"/>
      <c r="Z557" s="159"/>
      <c r="AA557" s="159"/>
      <c r="AB557" s="159"/>
      <c r="AC557" s="159"/>
      <c r="AD557" s="159"/>
      <c r="AE557" s="159"/>
      <c r="AF557" s="159"/>
      <c r="AG557" s="159"/>
      <c r="AH557" s="159"/>
      <c r="AI557" s="159"/>
      <c r="AJ557" s="159"/>
      <c r="AK557" s="159"/>
      <c r="AL557" s="159"/>
      <c r="AM557" s="159"/>
      <c r="AN557" s="159"/>
      <c r="AO557" s="159"/>
      <c r="AP557" s="159"/>
      <c r="AQ557" s="159"/>
      <c r="AR557" s="159"/>
      <c r="AS557" s="159"/>
      <c r="AT557" s="159"/>
      <c r="AU557" s="159"/>
      <c r="AV557" s="159"/>
      <c r="AW557" s="159"/>
      <c r="AX557" s="159"/>
      <c r="AY557" s="159"/>
      <c r="AZ557" s="159"/>
      <c r="BA557" s="159"/>
      <c r="BB557" s="159"/>
      <c r="BC557" s="159"/>
      <c r="BD557" s="159"/>
      <c r="BE557" s="159"/>
      <c r="BF557" s="159"/>
      <c r="BG557" s="159"/>
      <c r="BH557" s="159"/>
      <c r="BI557" s="159"/>
      <c r="BJ557" s="159"/>
      <c r="BK557" s="159"/>
      <c r="BL557" s="159"/>
      <c r="BM557" s="159"/>
      <c r="BN557" s="159"/>
      <c r="BO557" s="159"/>
      <c r="BP557" s="159"/>
      <c r="BQ557" s="159"/>
      <c r="BR557" s="159"/>
      <c r="BS557" s="159"/>
      <c r="BT557" s="159"/>
      <c r="BU557" s="159"/>
      <c r="BV557" s="159"/>
      <c r="BW557" s="159"/>
      <c r="BX557" s="159"/>
      <c r="BY557" s="159"/>
      <c r="BZ557" s="159"/>
      <c r="CA557" s="159"/>
      <c r="CB557" s="159"/>
      <c r="CC557" s="159"/>
      <c r="CD557" s="159"/>
      <c r="CE557" s="159"/>
      <c r="CF557" s="159"/>
      <c r="CG557" s="159"/>
      <c r="CH557" s="159"/>
      <c r="CI557" s="159"/>
      <c r="CJ557" s="159"/>
      <c r="CK557" s="159"/>
      <c r="CL557" s="159"/>
      <c r="CM557" s="159"/>
      <c r="CN557" s="159"/>
      <c r="CO557" s="159"/>
      <c r="CP557" s="159"/>
      <c r="CQ557" s="159"/>
      <c r="CR557" s="159"/>
      <c r="CS557" s="159"/>
      <c r="CT557" s="159"/>
      <c r="CU557" s="159"/>
      <c r="CV557" s="159"/>
      <c r="CW557" s="159"/>
      <c r="CX557" s="159"/>
      <c r="CY557" s="158"/>
      <c r="CZ557" s="159"/>
      <c r="DA557" s="159"/>
      <c r="DB557" s="159"/>
      <c r="DC557" s="159"/>
      <c r="DD557" s="159"/>
      <c r="DE557" s="159"/>
      <c r="DF557" s="159"/>
      <c r="DG557" s="159"/>
      <c r="DH557" s="159"/>
      <c r="DI557" s="159"/>
      <c r="DJ557" s="159"/>
      <c r="DK557" s="159"/>
      <c r="DL557" s="159"/>
      <c r="DM557" s="159"/>
      <c r="DN557" s="159"/>
      <c r="DO557" s="159"/>
      <c r="DP557" s="159"/>
      <c r="DQ557" s="159"/>
      <c r="DR557" s="159"/>
      <c r="DS557" s="159"/>
      <c r="DT557" s="159"/>
      <c r="DU557" s="159"/>
      <c r="DV557" s="159"/>
      <c r="DW557" s="159"/>
      <c r="DX557" s="159"/>
      <c r="DY557" s="159"/>
      <c r="DZ557" s="159"/>
      <c r="EA557" s="159"/>
      <c r="EB557" s="159"/>
      <c r="EC557" s="159"/>
      <c r="ED557" s="159"/>
      <c r="EE557" s="159"/>
      <c r="EF557" s="159"/>
      <c r="EG557" s="159"/>
      <c r="EH557" s="159"/>
      <c r="EI557" s="159"/>
      <c r="EJ557" s="159"/>
      <c r="EK557" s="159"/>
      <c r="EL557" s="159"/>
      <c r="EM557" s="159"/>
      <c r="EN557" s="159"/>
      <c r="EO557" s="159"/>
      <c r="EP557" s="159"/>
      <c r="EQ557" s="159"/>
      <c r="ER557" s="159"/>
      <c r="ES557" s="159"/>
      <c r="ET557" s="159"/>
      <c r="EU557" s="159"/>
      <c r="EV557" s="159"/>
      <c r="EW557" s="159"/>
      <c r="EX557" s="159"/>
      <c r="EY557" s="159"/>
      <c r="EZ557" s="159"/>
      <c r="FA557" s="159"/>
      <c r="FB557" s="159"/>
      <c r="FC557" s="159"/>
      <c r="FD557" s="159"/>
      <c r="FE557" s="159"/>
      <c r="FF557" s="159"/>
      <c r="FG557" s="159"/>
      <c r="FH557" s="159"/>
      <c r="FI557" s="159"/>
      <c r="FJ557" s="159"/>
      <c r="FK557" s="159"/>
      <c r="FL557" s="159"/>
      <c r="FM557" s="159"/>
      <c r="FN557" s="159"/>
      <c r="FO557" s="159"/>
      <c r="FP557" s="159"/>
      <c r="FQ557" s="159"/>
      <c r="FR557" s="159"/>
      <c r="FS557" s="159"/>
      <c r="FT557" s="159"/>
      <c r="FU557" s="159"/>
      <c r="FV557" s="159"/>
      <c r="FW557" s="159"/>
      <c r="FX557" s="159"/>
      <c r="FY557" s="159"/>
      <c r="FZ557" s="159"/>
      <c r="GA557" s="159"/>
      <c r="GB557" s="159"/>
      <c r="GC557" s="159"/>
      <c r="GD557" s="159"/>
      <c r="GE557" s="159"/>
      <c r="GF557" s="159"/>
      <c r="GG557" s="159"/>
      <c r="GH557" s="159"/>
      <c r="GI557" s="159"/>
      <c r="GJ557" s="159"/>
      <c r="GK557" s="159"/>
      <c r="GL557" s="158"/>
    </row>
    <row r="558" spans="1:194" x14ac:dyDescent="0.3">
      <c r="D558" s="117"/>
      <c r="E558" s="117"/>
      <c r="F558" s="117"/>
      <c r="G558" s="117"/>
      <c r="H558" s="117"/>
      <c r="I558" s="117"/>
      <c r="J558" s="117"/>
      <c r="K558" s="117"/>
      <c r="L558" s="117"/>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3">
      <c r="C559" s="33" t="s">
        <v>631</v>
      </c>
      <c r="D559" s="307" t="s">
        <v>632</v>
      </c>
      <c r="E559" s="307" t="s">
        <v>633</v>
      </c>
      <c r="F559" s="307" t="s">
        <v>634</v>
      </c>
      <c r="G559" s="307" t="s">
        <v>635</v>
      </c>
      <c r="H559" s="307" t="s">
        <v>636</v>
      </c>
      <c r="I559" s="307" t="s">
        <v>637</v>
      </c>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3">
      <c r="C560" s="33" t="s">
        <v>638</v>
      </c>
      <c r="D560" s="513" t="s">
        <v>639</v>
      </c>
      <c r="E560" s="514"/>
      <c r="F560" s="514"/>
      <c r="G560" s="514"/>
      <c r="H560" s="514"/>
      <c r="I560" s="515"/>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2:42" x14ac:dyDescent="0.3">
      <c r="B561" s="19">
        <v>0</v>
      </c>
      <c r="C561" s="306" t="s">
        <v>648</v>
      </c>
      <c r="D561" s="403"/>
      <c r="E561" s="403"/>
      <c r="F561" s="403"/>
      <c r="G561" s="403"/>
      <c r="H561" s="403"/>
      <c r="I561" s="40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2:42" x14ac:dyDescent="0.3">
      <c r="B562" s="19">
        <v>1</v>
      </c>
      <c r="C562" s="306" t="s">
        <v>652</v>
      </c>
      <c r="D562" s="403">
        <v>1.0084713674792447</v>
      </c>
      <c r="E562" s="403">
        <v>1.012558766876926</v>
      </c>
      <c r="F562" s="403">
        <v>1.0164706229364109</v>
      </c>
      <c r="G562" s="403">
        <v>1.0201553531133736</v>
      </c>
      <c r="H562" s="403">
        <v>1.0235742483952912</v>
      </c>
      <c r="I562" s="403">
        <v>1.0267172469145875</v>
      </c>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2:42" x14ac:dyDescent="0.3">
      <c r="B563" s="19">
        <v>2</v>
      </c>
      <c r="C563" s="306" t="s">
        <v>646</v>
      </c>
      <c r="D563" s="403">
        <v>0.97911366120419119</v>
      </c>
      <c r="E563" s="403">
        <v>0.96505936183655627</v>
      </c>
      <c r="F563" s="403">
        <v>0.94901616112315001</v>
      </c>
      <c r="G563" s="403">
        <v>0.93508333165134838</v>
      </c>
      <c r="H563" s="403">
        <v>0.9222712546323395</v>
      </c>
      <c r="I563" s="403">
        <v>0.90935825851558405</v>
      </c>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2:42" x14ac:dyDescent="0.3">
      <c r="B564" s="19">
        <v>3</v>
      </c>
      <c r="C564" s="306" t="s">
        <v>670</v>
      </c>
      <c r="D564" s="403">
        <v>1.0501308817348203</v>
      </c>
      <c r="E564" s="403">
        <v>1.0744077400525671</v>
      </c>
      <c r="F564" s="403">
        <v>1.0955667624449938</v>
      </c>
      <c r="G564" s="403">
        <v>1.1079906380704687</v>
      </c>
      <c r="H564" s="403">
        <v>1.1107920201570887</v>
      </c>
      <c r="I564" s="403">
        <v>1.1136931872847826</v>
      </c>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2:42" x14ac:dyDescent="0.3">
      <c r="B565" s="19">
        <v>4</v>
      </c>
      <c r="C565" s="306" t="s">
        <v>640</v>
      </c>
      <c r="D565" s="403">
        <v>1.0021244015688702</v>
      </c>
      <c r="E565" s="403">
        <v>1.0004900238876309</v>
      </c>
      <c r="F565" s="403">
        <v>0.99650095160224417</v>
      </c>
      <c r="G565" s="403">
        <v>0.99110812543288473</v>
      </c>
      <c r="H565" s="403">
        <v>0.9833550643960518</v>
      </c>
      <c r="I565" s="403">
        <v>0.97556611568334439</v>
      </c>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2:42" x14ac:dyDescent="0.3">
      <c r="B566" s="19">
        <v>5</v>
      </c>
      <c r="C566" s="306" t="s">
        <v>647</v>
      </c>
      <c r="D566" s="403">
        <v>0.99814913154892626</v>
      </c>
      <c r="E566" s="403">
        <v>0.99606252583011812</v>
      </c>
      <c r="F566" s="403">
        <v>0.99474491881213067</v>
      </c>
      <c r="G566" s="403">
        <v>0.99345811966553155</v>
      </c>
      <c r="H566" s="403">
        <v>0.99277041951420775</v>
      </c>
      <c r="I566" s="403">
        <v>0.99248367810384175</v>
      </c>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2:42" x14ac:dyDescent="0.3">
      <c r="B567" s="19">
        <v>6</v>
      </c>
      <c r="C567" s="306" t="s">
        <v>641</v>
      </c>
      <c r="D567" s="403">
        <v>1.0101978885143685</v>
      </c>
      <c r="E567" s="403">
        <v>1.0158417431734368</v>
      </c>
      <c r="F567" s="403">
        <v>1.0219028338714957</v>
      </c>
      <c r="G567" s="403">
        <v>1.0280568686265446</v>
      </c>
      <c r="H567" s="403">
        <v>1.0345147935582482</v>
      </c>
      <c r="I567" s="403">
        <v>1.0406315337231495</v>
      </c>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2:42" x14ac:dyDescent="0.3">
      <c r="B568" s="19">
        <v>7</v>
      </c>
      <c r="C568" s="306" t="s">
        <v>642</v>
      </c>
      <c r="D568" s="403">
        <v>1.0179895480811041</v>
      </c>
      <c r="E568" s="403">
        <v>1.0270245103407745</v>
      </c>
      <c r="F568" s="403">
        <v>1.035680022619258</v>
      </c>
      <c r="G568" s="403">
        <v>1.044587575347828</v>
      </c>
      <c r="H568" s="403">
        <v>1.0533108586534927</v>
      </c>
      <c r="I568" s="403">
        <v>1.0618565818679431</v>
      </c>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2:42" x14ac:dyDescent="0.3">
      <c r="B569" s="19">
        <v>8</v>
      </c>
      <c r="C569" s="306" t="s">
        <v>644</v>
      </c>
      <c r="D569" s="403">
        <v>1.025459585029741</v>
      </c>
      <c r="E569" s="403">
        <v>1.0362883746720766</v>
      </c>
      <c r="F569" s="403">
        <v>1.0456150301831861</v>
      </c>
      <c r="G569" s="403">
        <v>1.0541139681739078</v>
      </c>
      <c r="H569" s="403">
        <v>1.0617518973784201</v>
      </c>
      <c r="I569" s="403">
        <v>1.0684919468248992</v>
      </c>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2:42" x14ac:dyDescent="0.3">
      <c r="B570" s="19">
        <v>9</v>
      </c>
      <c r="C570" s="306" t="s">
        <v>643</v>
      </c>
      <c r="D570" s="403">
        <v>1.0176309601745992</v>
      </c>
      <c r="E570" s="403">
        <v>1.026721384011922</v>
      </c>
      <c r="F570" s="403">
        <v>1.0353097334700412</v>
      </c>
      <c r="G570" s="403">
        <v>1.0443529299521672</v>
      </c>
      <c r="H570" s="403">
        <v>1.0531269671200225</v>
      </c>
      <c r="I570" s="403">
        <v>1.060999071634672</v>
      </c>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2:42" x14ac:dyDescent="0.3">
      <c r="B571" s="19">
        <v>10</v>
      </c>
      <c r="C571" s="306" t="s">
        <v>645</v>
      </c>
      <c r="D571" s="403">
        <v>1.0262012632924804</v>
      </c>
      <c r="E571" s="403">
        <v>1.0377419172898725</v>
      </c>
      <c r="F571" s="403">
        <v>1.0474318943272938</v>
      </c>
      <c r="G571" s="403">
        <v>1.0562455260408008</v>
      </c>
      <c r="H571" s="403">
        <v>1.0640586503393024</v>
      </c>
      <c r="I571" s="403">
        <v>1.0709776495395087</v>
      </c>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2:42" x14ac:dyDescent="0.3">
      <c r="B572" s="19">
        <v>11</v>
      </c>
      <c r="C572" s="306" t="s">
        <v>667</v>
      </c>
      <c r="D572" s="403">
        <v>1.0178171842817774</v>
      </c>
      <c r="E572" s="403">
        <v>1.0268788054668254</v>
      </c>
      <c r="F572" s="403">
        <v>1.0355020343395345</v>
      </c>
      <c r="G572" s="403">
        <v>1.0444747874619096</v>
      </c>
      <c r="H572" s="403">
        <v>1.0532224668176333</v>
      </c>
      <c r="I572" s="403">
        <v>1.061444399195056</v>
      </c>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2:42" x14ac:dyDescent="0.3">
      <c r="B573" s="19">
        <v>12</v>
      </c>
      <c r="C573" s="306" t="s">
        <v>668</v>
      </c>
      <c r="D573" s="403">
        <v>1.0258121374506908</v>
      </c>
      <c r="E573" s="403">
        <v>1.0369793076474678</v>
      </c>
      <c r="F573" s="403">
        <v>1.0464786659194905</v>
      </c>
      <c r="G573" s="403">
        <v>1.0551271917293508</v>
      </c>
      <c r="H573" s="403">
        <v>1.0628483988963264</v>
      </c>
      <c r="I573" s="403">
        <v>1.0696735110607984</v>
      </c>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2:42" x14ac:dyDescent="0.3">
      <c r="B574" s="19">
        <v>13</v>
      </c>
      <c r="C574" s="306" t="s">
        <v>669</v>
      </c>
      <c r="D574" s="403">
        <v>1.0365941840145607</v>
      </c>
      <c r="E574" s="403">
        <v>1.0572178180655467</v>
      </c>
      <c r="F574" s="403">
        <v>1.0785254514512732</v>
      </c>
      <c r="G574" s="403">
        <v>1.0997637625585324</v>
      </c>
      <c r="H574" s="403">
        <v>1.1201767945027068</v>
      </c>
      <c r="I574" s="403">
        <v>1.1400106523526532</v>
      </c>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2:42" x14ac:dyDescent="0.3">
      <c r="B575" s="19">
        <v>14</v>
      </c>
      <c r="C575" s="306" t="s">
        <v>671</v>
      </c>
      <c r="D575" s="403">
        <v>1.0078587000810717</v>
      </c>
      <c r="E575" s="403">
        <v>1.0115906567364388</v>
      </c>
      <c r="F575" s="403">
        <v>1.0151771324716494</v>
      </c>
      <c r="G575" s="403">
        <v>1.0185646395951737</v>
      </c>
      <c r="H575" s="403">
        <v>1.0217137974440724</v>
      </c>
      <c r="I575" s="403">
        <v>1.0246123542565422</v>
      </c>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2:42" x14ac:dyDescent="0.3">
      <c r="B576" s="19">
        <v>15</v>
      </c>
      <c r="C576" s="306"/>
      <c r="D576" s="403"/>
      <c r="E576" s="403"/>
      <c r="F576" s="403"/>
      <c r="G576" s="403"/>
      <c r="H576" s="403"/>
      <c r="I576" s="40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3">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3">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3">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3">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3">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3">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3">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3">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3">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3">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3">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3">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3">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3">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3">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3">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3">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3">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3">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3">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3">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3">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3">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3">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3">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3">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3">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3">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3">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3">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3">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3">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3">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3">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3">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3">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3">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3">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3">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3">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3">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3">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3">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3">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3">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3">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3">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3">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3">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3">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3">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3">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3">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3">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3">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3">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3">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3">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3">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3">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3">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3">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3">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3">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3">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3">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3">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3">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3">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3">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3">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3">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3">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3">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3">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3">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3">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3">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3">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3">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3">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3">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3">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3">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3">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3">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3">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3">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3">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3">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3">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3">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3">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3">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3">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3">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3">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3">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3">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3">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3">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3">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3">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3">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3">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3">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3">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3">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3">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3">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3">
      <c r="E687" s="23"/>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3">
      <c r="E688" s="23"/>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3">
      <c r="E689" s="23"/>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3">
      <c r="E690" s="23"/>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3">
      <c r="E691" s="23"/>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3">
      <c r="E692" s="23"/>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3">
      <c r="E693" s="23"/>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3">
      <c r="E694" s="23"/>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3">
      <c r="E695" s="23"/>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3">
      <c r="E696" s="23"/>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3">
      <c r="E697" s="23"/>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3">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3">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3">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3">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3">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3">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3">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3">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3">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3">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3">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3">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3">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3">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3">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3">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3">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3">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3">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3">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3">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3">
      <c r="E719" s="23"/>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3">
      <c r="E720" s="23"/>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5:42" x14ac:dyDescent="0.3">
      <c r="E721" s="23"/>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5:42" x14ac:dyDescent="0.3">
      <c r="E722" s="23"/>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5:42" x14ac:dyDescent="0.3">
      <c r="E723" s="23"/>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5:42" x14ac:dyDescent="0.3">
      <c r="E724" s="23"/>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5:42" x14ac:dyDescent="0.3">
      <c r="E725" s="23"/>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5:42" x14ac:dyDescent="0.3">
      <c r="E726" s="23"/>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5:42" x14ac:dyDescent="0.3">
      <c r="E727" s="23"/>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5:42" x14ac:dyDescent="0.3">
      <c r="E728" s="23"/>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5:42" x14ac:dyDescent="0.3">
      <c r="E729" s="23"/>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5:42" x14ac:dyDescent="0.3">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5:42" x14ac:dyDescent="0.3">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5:42" x14ac:dyDescent="0.3">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5:42" x14ac:dyDescent="0.3">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5:42" x14ac:dyDescent="0.3">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5:42" x14ac:dyDescent="0.3">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5:42" x14ac:dyDescent="0.3">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3">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3">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3">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3">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3">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3">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3">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3">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3">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3">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3">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3">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3">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3">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3">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3">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3">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3">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3">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3">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3">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3">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3">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3">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3">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3">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3">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3">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3">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3">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3">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3">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3">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3">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3">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3">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3">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3">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3">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3">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3">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3">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3">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3">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3">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3">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3">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3">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3">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3">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3">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3">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3">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3">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3">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3">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3">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3">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3">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3">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3">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3">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3">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3">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3">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3">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3">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3">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3">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3">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3">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3">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3">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3">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3">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3">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3">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3">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3">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3">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3">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3">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3">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3">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3">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3">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3">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3">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3">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3">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3">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3">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3">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3">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3">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3">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3">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3">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3">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3">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3">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3">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3">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3">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3">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3">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3">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3">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3">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3">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3">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3">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3">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3">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3">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3">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3">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3">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3">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3">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3">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3">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3">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3">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3">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3">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3">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3">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3">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3">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3">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3">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3">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3">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3">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3">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3">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3">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3">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3">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3">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3">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3">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3">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3">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3">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3">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3">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3">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3">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3">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3">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3">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3">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3">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3">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3">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3">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3">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3">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3">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3">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3">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3">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3">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3">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3">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3">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3">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3">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3">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3">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3">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3">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3">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3">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3">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3">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3">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3">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3">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3">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3">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3">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3">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3">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3">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3">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3">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row r="926" spans="13:42" x14ac:dyDescent="0.3">
      <c r="M926" s="2"/>
      <c r="N926" s="2"/>
      <c r="O926" s="2"/>
      <c r="P926" s="2"/>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row>
    <row r="927" spans="13:42" x14ac:dyDescent="0.3">
      <c r="M927" s="2"/>
      <c r="N927" s="2"/>
      <c r="O927" s="2"/>
      <c r="P927" s="2"/>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row>
    <row r="928" spans="13:42" x14ac:dyDescent="0.3">
      <c r="M928" s="2"/>
      <c r="N928" s="2"/>
      <c r="O928" s="2"/>
      <c r="P928" s="2"/>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row>
    <row r="929" spans="13:42" x14ac:dyDescent="0.3">
      <c r="M929" s="2"/>
      <c r="N929" s="2"/>
      <c r="O929" s="2"/>
      <c r="P929" s="2"/>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row>
    <row r="930" spans="13:42" x14ac:dyDescent="0.3">
      <c r="M930" s="2"/>
      <c r="N930" s="2"/>
      <c r="O930" s="2"/>
      <c r="P930" s="2"/>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row>
    <row r="931" spans="13:42" x14ac:dyDescent="0.3">
      <c r="M931" s="2"/>
      <c r="N931" s="2"/>
      <c r="O931" s="2"/>
      <c r="P931" s="2"/>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row>
    <row r="932" spans="13:42" x14ac:dyDescent="0.3">
      <c r="M932" s="2"/>
      <c r="N932" s="2"/>
      <c r="O932" s="2"/>
      <c r="P932" s="2"/>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row>
    <row r="933" spans="13:42" x14ac:dyDescent="0.3">
      <c r="M933" s="2"/>
      <c r="N933" s="2"/>
      <c r="O933" s="2"/>
      <c r="P933" s="2"/>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row>
    <row r="934" spans="13:42" x14ac:dyDescent="0.3">
      <c r="M934" s="2"/>
      <c r="N934" s="2"/>
      <c r="O934" s="2"/>
      <c r="P934" s="2"/>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row>
    <row r="935" spans="13:42" x14ac:dyDescent="0.3">
      <c r="M935" s="2"/>
      <c r="N935" s="2"/>
      <c r="O935" s="2"/>
      <c r="P935" s="2"/>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row>
    <row r="936" spans="13:42" x14ac:dyDescent="0.3">
      <c r="M936" s="2"/>
      <c r="N936" s="2"/>
      <c r="O936" s="2"/>
      <c r="P936" s="2"/>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row>
  </sheetData>
  <mergeCells count="1">
    <mergeCell ref="D560:I560"/>
  </mergeCells>
  <phoneticPr fontId="56"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0"/>
  <sheetViews>
    <sheetView showGridLines="0" zoomScale="80" zoomScaleNormal="80" workbookViewId="0"/>
  </sheetViews>
  <sheetFormatPr defaultColWidth="9.1796875" defaultRowHeight="14" x14ac:dyDescent="0.3"/>
  <cols>
    <col min="1" max="1" width="69.1796875" style="2" customWidth="1"/>
    <col min="2" max="2" width="19.453125" style="2" customWidth="1"/>
    <col min="3" max="5" width="15.81640625" style="2" customWidth="1"/>
    <col min="6" max="6" width="3.81640625" style="2" customWidth="1"/>
    <col min="7" max="10" width="16.81640625" style="2" hidden="1" customWidth="1"/>
    <col min="11" max="11" width="3.81640625" style="2" customWidth="1"/>
    <col min="12" max="12" width="83.81640625" style="2" customWidth="1"/>
    <col min="13" max="13" width="3.81640625" style="2" customWidth="1"/>
    <col min="14" max="16384" width="9.1796875" style="2"/>
  </cols>
  <sheetData>
    <row r="1" spans="1:12" ht="45" customHeight="1" x14ac:dyDescent="0.35">
      <c r="A1" s="185" t="s">
        <v>678</v>
      </c>
      <c r="B1" s="426"/>
      <c r="C1" s="381"/>
      <c r="D1" s="381"/>
      <c r="E1" s="381"/>
      <c r="F1" s="226" t="s">
        <v>3</v>
      </c>
      <c r="G1" s="226" t="s">
        <v>3</v>
      </c>
      <c r="H1" s="226" t="s">
        <v>3</v>
      </c>
      <c r="I1" s="226" t="s">
        <v>3</v>
      </c>
      <c r="J1" s="226" t="s">
        <v>3</v>
      </c>
      <c r="K1" s="226" t="s">
        <v>3</v>
      </c>
      <c r="L1" s="226" t="s">
        <v>3</v>
      </c>
    </row>
    <row r="2" spans="1:12" ht="30" customHeight="1" x14ac:dyDescent="0.35">
      <c r="A2" s="216" t="s">
        <v>12</v>
      </c>
      <c r="B2" s="265" t="s">
        <v>3</v>
      </c>
      <c r="C2" s="266" t="s">
        <v>3</v>
      </c>
      <c r="D2" s="266" t="s">
        <v>3</v>
      </c>
      <c r="E2" s="226" t="s">
        <v>3</v>
      </c>
      <c r="F2" s="224" t="s">
        <v>3</v>
      </c>
      <c r="G2" s="224" t="s">
        <v>3</v>
      </c>
      <c r="H2" s="224" t="s">
        <v>3</v>
      </c>
      <c r="I2" s="224" t="s">
        <v>3</v>
      </c>
      <c r="J2" s="224" t="s">
        <v>3</v>
      </c>
      <c r="K2" s="224" t="s">
        <v>3</v>
      </c>
      <c r="L2" s="224" t="s">
        <v>3</v>
      </c>
    </row>
    <row r="3" spans="1:12" ht="21.75" customHeight="1" x14ac:dyDescent="0.35">
      <c r="A3" s="319" t="s">
        <v>653</v>
      </c>
      <c r="B3" s="266"/>
      <c r="C3" s="266"/>
      <c r="D3" s="266"/>
      <c r="E3" s="226"/>
      <c r="F3" s="224"/>
      <c r="G3" s="224"/>
      <c r="H3" s="224"/>
    </row>
    <row r="4" spans="1:12" ht="18" customHeight="1" x14ac:dyDescent="0.35">
      <c r="A4" s="320" t="s">
        <v>724</v>
      </c>
      <c r="B4" s="231"/>
      <c r="C4" s="231"/>
      <c r="D4" s="231"/>
      <c r="E4" s="226"/>
      <c r="F4" s="224"/>
      <c r="G4" s="224"/>
      <c r="H4" s="224"/>
    </row>
    <row r="5" spans="1:12" ht="18" customHeight="1" thickBot="1" x14ac:dyDescent="0.4">
      <c r="A5" s="320"/>
      <c r="B5" s="231"/>
      <c r="C5" s="231"/>
      <c r="D5" s="231"/>
      <c r="E5" s="226"/>
      <c r="F5" s="224"/>
      <c r="G5" s="224"/>
      <c r="H5" s="224"/>
    </row>
    <row r="6" spans="1:12" ht="25.4" customHeight="1" x14ac:dyDescent="0.3">
      <c r="A6" s="217" t="s">
        <v>464</v>
      </c>
      <c r="B6" s="400">
        <v>1</v>
      </c>
      <c r="C6" s="215" t="s">
        <v>3</v>
      </c>
      <c r="D6" s="224" t="s">
        <v>3</v>
      </c>
      <c r="E6" s="224" t="s">
        <v>3</v>
      </c>
      <c r="F6" s="224" t="s">
        <v>3</v>
      </c>
      <c r="G6" s="224" t="s">
        <v>3</v>
      </c>
      <c r="H6" s="224" t="s">
        <v>3</v>
      </c>
      <c r="I6" s="224" t="s">
        <v>3</v>
      </c>
      <c r="J6" s="224" t="s">
        <v>3</v>
      </c>
      <c r="K6" s="224" t="s">
        <v>3</v>
      </c>
      <c r="L6" s="224" t="s">
        <v>3</v>
      </c>
    </row>
    <row r="7" spans="1:12" ht="30.75" customHeight="1" x14ac:dyDescent="0.3">
      <c r="A7" s="218" t="s">
        <v>465</v>
      </c>
      <c r="B7" s="470" t="s">
        <v>265</v>
      </c>
      <c r="C7" s="215" t="s">
        <v>3</v>
      </c>
      <c r="D7" s="224" t="s">
        <v>3</v>
      </c>
      <c r="E7" s="224" t="s">
        <v>3</v>
      </c>
      <c r="F7" s="224" t="s">
        <v>3</v>
      </c>
      <c r="G7" s="224" t="s">
        <v>3</v>
      </c>
      <c r="H7" s="224" t="s">
        <v>3</v>
      </c>
      <c r="I7" s="224" t="s">
        <v>3</v>
      </c>
      <c r="J7" s="224" t="s">
        <v>3</v>
      </c>
      <c r="K7" s="224" t="s">
        <v>3</v>
      </c>
      <c r="L7" s="224" t="s">
        <v>3</v>
      </c>
    </row>
    <row r="8" spans="1:12" ht="34.5" customHeight="1" x14ac:dyDescent="0.3">
      <c r="A8" s="218" t="s">
        <v>4</v>
      </c>
      <c r="B8" s="470" t="s">
        <v>14</v>
      </c>
      <c r="C8" s="215" t="s">
        <v>3</v>
      </c>
      <c r="D8" s="224" t="s">
        <v>3</v>
      </c>
      <c r="E8" s="224" t="s">
        <v>3</v>
      </c>
      <c r="F8" s="224" t="s">
        <v>3</v>
      </c>
      <c r="G8" s="224" t="s">
        <v>3</v>
      </c>
      <c r="H8" s="224" t="s">
        <v>3</v>
      </c>
      <c r="I8" s="224" t="s">
        <v>3</v>
      </c>
      <c r="J8" s="224" t="s">
        <v>3</v>
      </c>
      <c r="K8" s="224" t="s">
        <v>3</v>
      </c>
      <c r="L8" s="224" t="s">
        <v>3</v>
      </c>
    </row>
    <row r="9" spans="1:12" ht="25.4" customHeight="1" thickBot="1" x14ac:dyDescent="0.35">
      <c r="A9" s="402" t="s">
        <v>468</v>
      </c>
      <c r="B9" s="401"/>
      <c r="C9" s="215" t="s">
        <v>3</v>
      </c>
      <c r="D9" s="224" t="s">
        <v>3</v>
      </c>
      <c r="E9" s="224" t="s">
        <v>3</v>
      </c>
      <c r="F9" s="224" t="s">
        <v>3</v>
      </c>
      <c r="G9" s="224" t="s">
        <v>3</v>
      </c>
      <c r="H9" s="224" t="s">
        <v>3</v>
      </c>
      <c r="I9" s="224" t="s">
        <v>3</v>
      </c>
      <c r="J9" s="224" t="s">
        <v>3</v>
      </c>
      <c r="K9" s="224" t="s">
        <v>3</v>
      </c>
      <c r="L9" s="224" t="s">
        <v>3</v>
      </c>
    </row>
    <row r="10" spans="1:12" ht="25" customHeight="1" thickBot="1" x14ac:dyDescent="0.35">
      <c r="A10" s="402" t="s">
        <v>654</v>
      </c>
      <c r="B10" s="401"/>
      <c r="C10" s="215"/>
      <c r="D10" s="224"/>
      <c r="E10" s="224"/>
      <c r="F10" s="224"/>
      <c r="G10" s="224"/>
      <c r="H10" s="224"/>
    </row>
    <row r="11" spans="1:12" ht="14.15" customHeight="1" thickBot="1" x14ac:dyDescent="0.35">
      <c r="A11" s="227" t="s">
        <v>3</v>
      </c>
      <c r="B11" s="228" t="s">
        <v>3</v>
      </c>
      <c r="C11" s="215" t="s">
        <v>3</v>
      </c>
      <c r="D11" s="224" t="s">
        <v>3</v>
      </c>
      <c r="E11" s="224" t="s">
        <v>3</v>
      </c>
      <c r="F11" s="224" t="s">
        <v>3</v>
      </c>
      <c r="G11" s="224" t="s">
        <v>3</v>
      </c>
      <c r="H11" s="224" t="s">
        <v>3</v>
      </c>
      <c r="I11" s="224" t="s">
        <v>3</v>
      </c>
      <c r="J11" s="224" t="s">
        <v>3</v>
      </c>
      <c r="K11" s="224" t="s">
        <v>3</v>
      </c>
      <c r="L11" s="224" t="s">
        <v>3</v>
      </c>
    </row>
    <row r="12" spans="1:12" ht="75" customHeight="1" x14ac:dyDescent="0.4">
      <c r="A12" s="219"/>
      <c r="B12" s="285" t="s">
        <v>484</v>
      </c>
      <c r="C12" s="285" t="s">
        <v>484</v>
      </c>
      <c r="D12" s="286" t="s">
        <v>630</v>
      </c>
      <c r="E12" s="287" t="s">
        <v>630</v>
      </c>
      <c r="F12" s="21"/>
      <c r="G12" s="288" t="s">
        <v>454</v>
      </c>
      <c r="H12" s="289" t="s">
        <v>454</v>
      </c>
      <c r="I12" s="288" t="s">
        <v>485</v>
      </c>
      <c r="J12" s="290" t="s">
        <v>485</v>
      </c>
      <c r="K12" s="284" t="s">
        <v>3</v>
      </c>
      <c r="L12" s="291" t="s">
        <v>431</v>
      </c>
    </row>
    <row r="13" spans="1:12" s="184" customFormat="1" ht="30" customHeight="1" x14ac:dyDescent="0.3">
      <c r="A13" s="321" t="s">
        <v>655</v>
      </c>
      <c r="B13" s="190" t="s">
        <v>453</v>
      </c>
      <c r="C13" s="191" t="s">
        <v>455</v>
      </c>
      <c r="D13" s="190" t="s">
        <v>453</v>
      </c>
      <c r="E13" s="191" t="s">
        <v>455</v>
      </c>
      <c r="G13" s="192" t="s">
        <v>453</v>
      </c>
      <c r="H13" s="191" t="s">
        <v>455</v>
      </c>
      <c r="I13" s="192" t="s">
        <v>453</v>
      </c>
      <c r="J13" s="191" t="s">
        <v>455</v>
      </c>
      <c r="K13" s="224" t="s">
        <v>3</v>
      </c>
      <c r="L13" s="223" t="s">
        <v>3</v>
      </c>
    </row>
    <row r="14" spans="1:12" s="184" customFormat="1" ht="30" customHeight="1" x14ac:dyDescent="0.35">
      <c r="A14" s="436" t="str">
        <f>'Resource impact over time'!A18</f>
        <v>Population covered (adults 18 years and older)</v>
      </c>
      <c r="B14" s="322"/>
      <c r="C14" s="323">
        <f>IF(OR(B10&gt;"",'Population selection'!J23="",),B10,'Population selection'!J14)</f>
        <v>44456850</v>
      </c>
      <c r="D14" s="324"/>
      <c r="E14" s="323">
        <f>C14</f>
        <v>44456850</v>
      </c>
      <c r="G14" s="325"/>
      <c r="H14" s="323">
        <f>C14</f>
        <v>44456850</v>
      </c>
      <c r="I14" s="325"/>
      <c r="J14" s="323">
        <f>E14</f>
        <v>44456850</v>
      </c>
      <c r="K14" s="223" t="s">
        <v>3</v>
      </c>
      <c r="L14" s="332" t="s">
        <v>649</v>
      </c>
    </row>
    <row r="15" spans="1:12" s="184" customFormat="1" ht="30" customHeight="1" x14ac:dyDescent="0.35">
      <c r="A15" s="437" t="s">
        <v>683</v>
      </c>
      <c r="B15" s="326"/>
      <c r="C15" s="323">
        <f>IF(OR(B10&gt;"",'Population selection'!J23="",),B10*'Resource impact over time'!G19,'Population selection'!J14*('Resource impact over time'!G19))</f>
        <v>46263200</v>
      </c>
      <c r="E15" s="323">
        <f>C15</f>
        <v>46263200</v>
      </c>
      <c r="G15" s="256"/>
      <c r="H15" s="323">
        <f>C15</f>
        <v>46263200</v>
      </c>
      <c r="I15" s="325"/>
      <c r="J15" s="327">
        <f>E15</f>
        <v>46263200</v>
      </c>
      <c r="K15" s="223" t="s">
        <v>3</v>
      </c>
      <c r="L15" s="223" t="s">
        <v>3</v>
      </c>
    </row>
    <row r="16" spans="1:12" s="184" customFormat="1" ht="30" customHeight="1" x14ac:dyDescent="0.35">
      <c r="A16" s="182" t="s">
        <v>700</v>
      </c>
      <c r="B16" s="497">
        <v>1.7850000000000001E-2</v>
      </c>
      <c r="C16" s="323">
        <f>B16*C15</f>
        <v>825798.12000000011</v>
      </c>
      <c r="D16" s="497">
        <v>1.7850000000000001E-2</v>
      </c>
      <c r="E16" s="323">
        <f>D16*E15</f>
        <v>825798.12000000011</v>
      </c>
      <c r="G16" s="328">
        <v>1.6299999999999999E-2</v>
      </c>
      <c r="H16" s="323">
        <f t="shared" ref="H16" si="0">G16*H15</f>
        <v>754090.15999999992</v>
      </c>
      <c r="I16" s="425">
        <v>1.6299999999999999E-2</v>
      </c>
      <c r="J16" s="323">
        <f t="shared" ref="J16" si="1">I16*J15</f>
        <v>754090.15999999992</v>
      </c>
      <c r="K16" s="223" t="s">
        <v>3</v>
      </c>
      <c r="L16" s="459" t="s">
        <v>721</v>
      </c>
    </row>
    <row r="17" spans="1:12" s="184" customFormat="1" ht="30" customHeight="1" thickBot="1" x14ac:dyDescent="0.4">
      <c r="A17" s="210" t="s">
        <v>655</v>
      </c>
      <c r="B17" s="498">
        <v>1</v>
      </c>
      <c r="C17" s="337">
        <f>C16*B17</f>
        <v>825798.12000000011</v>
      </c>
      <c r="D17" s="499">
        <v>1</v>
      </c>
      <c r="E17" s="337">
        <f>E16*D17</f>
        <v>825798.12000000011</v>
      </c>
      <c r="F17" s="330"/>
      <c r="G17" s="331">
        <v>1</v>
      </c>
      <c r="H17" s="337">
        <f>H16*G17</f>
        <v>754090.15999999992</v>
      </c>
      <c r="I17" s="331">
        <v>1</v>
      </c>
      <c r="J17" s="337">
        <f>J16*I17</f>
        <v>754090.15999999992</v>
      </c>
      <c r="K17" s="223" t="s">
        <v>3</v>
      </c>
      <c r="L17" s="438"/>
    </row>
    <row r="18" spans="1:12" ht="14.5" thickBot="1" x14ac:dyDescent="0.35">
      <c r="A18" s="224" t="s">
        <v>3</v>
      </c>
      <c r="B18" s="224" t="s">
        <v>3</v>
      </c>
      <c r="C18" s="224" t="s">
        <v>3</v>
      </c>
      <c r="D18" s="224" t="s">
        <v>3</v>
      </c>
      <c r="E18" s="224" t="s">
        <v>3</v>
      </c>
      <c r="F18" s="224" t="s">
        <v>3</v>
      </c>
      <c r="G18" s="224" t="s">
        <v>3</v>
      </c>
      <c r="H18" s="224" t="s">
        <v>3</v>
      </c>
      <c r="I18" s="224" t="s">
        <v>3</v>
      </c>
      <c r="J18" s="224" t="s">
        <v>3</v>
      </c>
      <c r="K18" s="224" t="s">
        <v>3</v>
      </c>
      <c r="L18" s="223" t="s">
        <v>3</v>
      </c>
    </row>
    <row r="19" spans="1:12" ht="28" x14ac:dyDescent="0.3">
      <c r="A19" s="427" t="s">
        <v>701</v>
      </c>
      <c r="B19" s="428" t="s">
        <v>453</v>
      </c>
      <c r="C19" s="429" t="s">
        <v>455</v>
      </c>
      <c r="D19" s="428" t="s">
        <v>453</v>
      </c>
      <c r="E19" s="429" t="s">
        <v>455</v>
      </c>
      <c r="F19" s="184"/>
      <c r="G19" s="433" t="s">
        <v>453</v>
      </c>
      <c r="H19" s="429" t="s">
        <v>455</v>
      </c>
      <c r="I19" s="433" t="s">
        <v>453</v>
      </c>
      <c r="J19" s="429" t="s">
        <v>455</v>
      </c>
      <c r="K19" s="224" t="s">
        <v>3</v>
      </c>
      <c r="L19" s="223"/>
    </row>
    <row r="20" spans="1:12" s="184" customFormat="1" ht="30" customHeight="1" thickBot="1" x14ac:dyDescent="0.4">
      <c r="A20" s="483" t="s">
        <v>702</v>
      </c>
      <c r="B20" s="500">
        <v>0</v>
      </c>
      <c r="C20" s="484">
        <f>B20*$C$17</f>
        <v>0</v>
      </c>
      <c r="D20" s="500">
        <v>0</v>
      </c>
      <c r="E20" s="484">
        <f>D20*$E$17</f>
        <v>0</v>
      </c>
      <c r="G20" s="328">
        <v>0</v>
      </c>
      <c r="H20" s="323">
        <f>G20*$C$17</f>
        <v>0</v>
      </c>
      <c r="I20" s="328">
        <v>0</v>
      </c>
      <c r="J20" s="323">
        <f>I20*$E$17</f>
        <v>0</v>
      </c>
      <c r="K20" s="223" t="s">
        <v>3</v>
      </c>
      <c r="L20" s="452" t="s">
        <v>688</v>
      </c>
    </row>
    <row r="21" spans="1:12" s="184" customFormat="1" ht="30" customHeight="1" x14ac:dyDescent="0.35">
      <c r="A21" s="182" t="s">
        <v>729</v>
      </c>
      <c r="B21" s="501">
        <v>0</v>
      </c>
      <c r="C21" s="323">
        <f>B21*$C$17</f>
        <v>0</v>
      </c>
      <c r="D21" s="501">
        <v>0</v>
      </c>
      <c r="E21" s="323">
        <f>D21*$E$17</f>
        <v>0</v>
      </c>
      <c r="G21" s="435">
        <v>0.95</v>
      </c>
      <c r="H21" s="432">
        <f>G21*$C$17</f>
        <v>784508.21400000004</v>
      </c>
      <c r="I21" s="435">
        <v>0.2</v>
      </c>
      <c r="J21" s="432">
        <f>I21*$E$17</f>
        <v>165159.62400000004</v>
      </c>
      <c r="K21" s="223" t="s">
        <v>3</v>
      </c>
      <c r="L21" s="452" t="s">
        <v>688</v>
      </c>
    </row>
    <row r="22" spans="1:12" s="184" customFormat="1" ht="30" customHeight="1" thickBot="1" x14ac:dyDescent="0.4">
      <c r="A22" s="336" t="s">
        <v>730</v>
      </c>
      <c r="B22" s="502">
        <v>0</v>
      </c>
      <c r="C22" s="337">
        <f>B22*$C$17</f>
        <v>0</v>
      </c>
      <c r="D22" s="502">
        <v>0</v>
      </c>
      <c r="E22" s="337">
        <f>D22*$E$17</f>
        <v>0</v>
      </c>
      <c r="G22" s="338">
        <v>0.05</v>
      </c>
      <c r="H22" s="337">
        <f t="shared" ref="H22" si="2">G22*$C$17</f>
        <v>41289.90600000001</v>
      </c>
      <c r="I22" s="338">
        <v>0.8</v>
      </c>
      <c r="J22" s="337">
        <f t="shared" ref="J22" si="3">I22*$E$17</f>
        <v>660638.49600000016</v>
      </c>
      <c r="K22" s="223" t="s">
        <v>3</v>
      </c>
      <c r="L22" s="452" t="s">
        <v>688</v>
      </c>
    </row>
    <row r="23" spans="1:12" s="330" customFormat="1" ht="30" customHeight="1" thickBot="1" x14ac:dyDescent="0.4">
      <c r="A23" s="444" t="s">
        <v>687</v>
      </c>
      <c r="B23" s="490">
        <f>SUM(B20:B22)</f>
        <v>0</v>
      </c>
      <c r="C23" s="445">
        <f>SUM(C20:C22)</f>
        <v>0</v>
      </c>
      <c r="D23" s="490">
        <f>SUM(D20:D22)</f>
        <v>0</v>
      </c>
      <c r="E23" s="445">
        <f>SUM(E20:E22)</f>
        <v>0</v>
      </c>
      <c r="G23" s="446">
        <f>SUM(G21:G22)</f>
        <v>1</v>
      </c>
      <c r="H23" s="445">
        <f>SUM(H21:H22)</f>
        <v>825798.12</v>
      </c>
      <c r="I23" s="446">
        <f>SUM(I21:I22)</f>
        <v>1</v>
      </c>
      <c r="J23" s="445">
        <f>SUM(J21:J22)</f>
        <v>825798.12000000023</v>
      </c>
      <c r="K23" s="447"/>
      <c r="L23" s="447"/>
    </row>
    <row r="24" spans="1:12" s="184" customFormat="1" ht="30" customHeight="1" x14ac:dyDescent="0.35">
      <c r="A24" s="482" t="s">
        <v>728</v>
      </c>
      <c r="B24" s="491"/>
      <c r="C24" s="486">
        <f>C20</f>
        <v>0</v>
      </c>
      <c r="D24" s="492"/>
      <c r="E24" s="486">
        <f>E20</f>
        <v>0</v>
      </c>
      <c r="G24" s="434"/>
      <c r="H24" s="431"/>
      <c r="I24" s="434"/>
      <c r="J24" s="431"/>
      <c r="K24" s="223"/>
      <c r="L24" s="452"/>
    </row>
    <row r="25" spans="1:12" s="184" customFormat="1" ht="30" customHeight="1" x14ac:dyDescent="0.35">
      <c r="A25" s="430" t="s">
        <v>710</v>
      </c>
      <c r="B25" s="503">
        <v>0</v>
      </c>
      <c r="C25" s="431">
        <f>B25*C20</f>
        <v>0</v>
      </c>
      <c r="D25" s="503">
        <v>0</v>
      </c>
      <c r="E25" s="431">
        <f>D25*E20</f>
        <v>0</v>
      </c>
      <c r="G25" s="434"/>
      <c r="H25" s="431"/>
      <c r="I25" s="434"/>
      <c r="J25" s="431"/>
      <c r="K25" s="223"/>
      <c r="L25" s="452" t="s">
        <v>694</v>
      </c>
    </row>
    <row r="26" spans="1:12" s="184" customFormat="1" ht="30" customHeight="1" thickBot="1" x14ac:dyDescent="0.4">
      <c r="A26" s="336" t="s">
        <v>711</v>
      </c>
      <c r="B26" s="502">
        <v>0</v>
      </c>
      <c r="C26" s="337">
        <f>B26*C20</f>
        <v>0</v>
      </c>
      <c r="D26" s="502">
        <v>0</v>
      </c>
      <c r="E26" s="337">
        <f>D26*E20</f>
        <v>0</v>
      </c>
      <c r="G26" s="434"/>
      <c r="H26" s="431"/>
      <c r="I26" s="434"/>
      <c r="J26" s="431"/>
      <c r="K26" s="223"/>
      <c r="L26" s="452" t="s">
        <v>694</v>
      </c>
    </row>
    <row r="27" spans="1:12" s="184" customFormat="1" ht="30" customHeight="1" x14ac:dyDescent="0.35">
      <c r="A27" s="485" t="s">
        <v>733</v>
      </c>
      <c r="B27" s="493"/>
      <c r="C27" s="487">
        <f>C21</f>
        <v>0</v>
      </c>
      <c r="D27" s="494"/>
      <c r="E27" s="487">
        <f>E21</f>
        <v>0</v>
      </c>
      <c r="G27" s="434"/>
      <c r="H27" s="431"/>
      <c r="I27" s="434"/>
      <c r="J27" s="431"/>
      <c r="K27" s="223"/>
      <c r="L27" s="452"/>
    </row>
    <row r="28" spans="1:12" s="184" customFormat="1" ht="30" customHeight="1" x14ac:dyDescent="0.35">
      <c r="A28" s="430" t="s">
        <v>731</v>
      </c>
      <c r="B28" s="503">
        <v>0</v>
      </c>
      <c r="C28" s="431">
        <f>B28*C27</f>
        <v>0</v>
      </c>
      <c r="D28" s="503">
        <v>0</v>
      </c>
      <c r="E28" s="431">
        <f>D28*E21</f>
        <v>0</v>
      </c>
      <c r="G28" s="434"/>
      <c r="H28" s="431"/>
      <c r="I28" s="434"/>
      <c r="J28" s="431"/>
      <c r="K28" s="223"/>
      <c r="L28" s="452" t="s">
        <v>694</v>
      </c>
    </row>
    <row r="29" spans="1:12" s="184" customFormat="1" ht="30" customHeight="1" thickBot="1" x14ac:dyDescent="0.4">
      <c r="A29" s="461" t="s">
        <v>732</v>
      </c>
      <c r="B29" s="504">
        <v>0</v>
      </c>
      <c r="C29" s="462">
        <f>B29*C27</f>
        <v>0</v>
      </c>
      <c r="D29" s="504">
        <v>0</v>
      </c>
      <c r="E29" s="462">
        <f>D29*E21</f>
        <v>0</v>
      </c>
      <c r="G29" s="434"/>
      <c r="H29" s="431"/>
      <c r="I29" s="434"/>
      <c r="J29" s="431"/>
      <c r="K29" s="223"/>
      <c r="L29" s="452" t="s">
        <v>694</v>
      </c>
    </row>
    <row r="30" spans="1:12" s="184" customFormat="1" ht="30" customHeight="1" x14ac:dyDescent="0.35">
      <c r="A30" s="488" t="s">
        <v>734</v>
      </c>
      <c r="B30" s="495"/>
      <c r="C30" s="487">
        <f>C22</f>
        <v>0</v>
      </c>
      <c r="D30" s="496"/>
      <c r="E30" s="487">
        <f>E22</f>
        <v>0</v>
      </c>
      <c r="G30" s="434"/>
      <c r="H30" s="431"/>
      <c r="I30" s="434"/>
      <c r="J30" s="431"/>
      <c r="K30" s="223"/>
      <c r="L30" s="452"/>
    </row>
    <row r="31" spans="1:12" s="184" customFormat="1" ht="30" customHeight="1" x14ac:dyDescent="0.35">
      <c r="A31" s="182" t="s">
        <v>722</v>
      </c>
      <c r="B31" s="501">
        <v>0</v>
      </c>
      <c r="C31" s="323">
        <f>B31*$C$30</f>
        <v>0</v>
      </c>
      <c r="D31" s="501">
        <v>0</v>
      </c>
      <c r="E31" s="323">
        <f>D31*$E$22</f>
        <v>0</v>
      </c>
      <c r="G31" s="434">
        <v>0.1</v>
      </c>
      <c r="H31" s="431">
        <f>G31*$C$17</f>
        <v>82579.81200000002</v>
      </c>
      <c r="I31" s="434">
        <v>0.1</v>
      </c>
      <c r="J31" s="431">
        <f>I31*$E$17</f>
        <v>82579.81200000002</v>
      </c>
      <c r="K31" s="223"/>
      <c r="L31" s="452" t="s">
        <v>688</v>
      </c>
    </row>
    <row r="32" spans="1:12" s="184" customFormat="1" ht="30" customHeight="1" x14ac:dyDescent="0.35">
      <c r="A32" s="182" t="s">
        <v>712</v>
      </c>
      <c r="B32" s="501">
        <v>0</v>
      </c>
      <c r="C32" s="323">
        <f>B32*C$30</f>
        <v>0</v>
      </c>
      <c r="D32" s="501">
        <v>0</v>
      </c>
      <c r="E32" s="323">
        <f>D32*E$22</f>
        <v>0</v>
      </c>
      <c r="G32" s="434"/>
      <c r="H32" s="431"/>
      <c r="I32" s="434"/>
      <c r="J32" s="431"/>
      <c r="K32" s="223"/>
      <c r="L32" s="452" t="s">
        <v>694</v>
      </c>
    </row>
    <row r="33" spans="1:12" s="184" customFormat="1" ht="30" customHeight="1" thickBot="1" x14ac:dyDescent="0.4">
      <c r="A33" s="461" t="s">
        <v>713</v>
      </c>
      <c r="B33" s="502">
        <v>0</v>
      </c>
      <c r="C33" s="462">
        <f>B33*C$30</f>
        <v>0</v>
      </c>
      <c r="D33" s="502">
        <v>0</v>
      </c>
      <c r="E33" s="462">
        <f>D33*E$22</f>
        <v>0</v>
      </c>
      <c r="G33" s="328">
        <v>0</v>
      </c>
      <c r="H33" s="323">
        <f t="shared" ref="H33" si="4">G33*$C$17</f>
        <v>0</v>
      </c>
      <c r="I33" s="328">
        <v>0</v>
      </c>
      <c r="J33" s="431">
        <f t="shared" ref="J33" si="5">I33*$E$17</f>
        <v>0</v>
      </c>
      <c r="K33" s="223" t="s">
        <v>3</v>
      </c>
      <c r="L33" s="452" t="s">
        <v>694</v>
      </c>
    </row>
    <row r="34" spans="1:12" s="330" customFormat="1" ht="30" customHeight="1" thickBot="1" x14ac:dyDescent="0.4">
      <c r="A34" s="387" t="s">
        <v>740</v>
      </c>
      <c r="B34" s="456"/>
      <c r="C34" s="505">
        <v>0</v>
      </c>
      <c r="D34" s="457"/>
      <c r="E34" s="505">
        <v>0</v>
      </c>
      <c r="G34" s="331"/>
      <c r="H34" s="329">
        <f>SUM(H33:H33)</f>
        <v>0</v>
      </c>
      <c r="I34" s="331"/>
      <c r="J34" s="329">
        <f>SUM(J33:J33)</f>
        <v>0</v>
      </c>
      <c r="K34" s="447"/>
      <c r="L34" s="452" t="s">
        <v>688</v>
      </c>
    </row>
    <row r="35" spans="1:12" s="330" customFormat="1" ht="30" customHeight="1" x14ac:dyDescent="0.35">
      <c r="A35" s="453"/>
      <c r="B35" s="455"/>
      <c r="C35" s="454"/>
      <c r="D35" s="455"/>
      <c r="E35" s="454"/>
      <c r="G35" s="455"/>
      <c r="H35" s="454"/>
      <c r="I35" s="455"/>
      <c r="J35" s="454"/>
      <c r="K35" s="447"/>
      <c r="L35" s="447"/>
    </row>
    <row r="36" spans="1:12" ht="14.5" thickBot="1" x14ac:dyDescent="0.35"/>
    <row r="37" spans="1:12" x14ac:dyDescent="0.3">
      <c r="L37" s="333" t="s">
        <v>355</v>
      </c>
    </row>
    <row r="38" spans="1:12" ht="39" x14ac:dyDescent="0.3">
      <c r="L38" s="169" t="s">
        <v>626</v>
      </c>
    </row>
    <row r="39" spans="1:12" x14ac:dyDescent="0.3">
      <c r="L39" s="170" t="s">
        <v>381</v>
      </c>
    </row>
    <row r="40" spans="1:12" x14ac:dyDescent="0.3">
      <c r="L40" s="170"/>
    </row>
    <row r="41" spans="1:12" ht="26" x14ac:dyDescent="0.3">
      <c r="L41" s="187" t="s">
        <v>627</v>
      </c>
    </row>
    <row r="42" spans="1:12" ht="25" x14ac:dyDescent="0.3">
      <c r="L42" s="170" t="s">
        <v>382</v>
      </c>
    </row>
    <row r="43" spans="1:12" x14ac:dyDescent="0.3">
      <c r="L43" s="188"/>
    </row>
    <row r="44" spans="1:12" ht="26" x14ac:dyDescent="0.3">
      <c r="L44" s="171" t="s">
        <v>628</v>
      </c>
    </row>
    <row r="45" spans="1:12" x14ac:dyDescent="0.3">
      <c r="L45" s="211" t="s">
        <v>443</v>
      </c>
    </row>
    <row r="46" spans="1:12" x14ac:dyDescent="0.3">
      <c r="L46" s="334"/>
    </row>
    <row r="47" spans="1:12" ht="26" x14ac:dyDescent="0.3">
      <c r="L47" s="189" t="s">
        <v>629</v>
      </c>
    </row>
    <row r="48" spans="1:12" ht="25" x14ac:dyDescent="0.3">
      <c r="L48" s="170" t="s">
        <v>425</v>
      </c>
    </row>
    <row r="49" spans="12:12" x14ac:dyDescent="0.3">
      <c r="L49" s="168"/>
    </row>
    <row r="50" spans="12:12" ht="14.5" thickBot="1" x14ac:dyDescent="0.35">
      <c r="L50" s="335"/>
    </row>
  </sheetData>
  <sheetProtection algorithmName="SHA-512" hashValue="hGD52sBWi39rTwt7+p4kmyaD0SMELS/DV6EGF564Y1K/140V3oOTqOhozrpkBbg9QJ9Tj9+ipCIORpanKQPSSQ==" saltValue="Lloxn3zbtFDC16jSPVqkYw=="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9" r:id="rId1" xr:uid="{7A7B870A-FF22-43F3-B903-5C32B42B4F2E}"/>
    <hyperlink ref="L42" r:id="rId2" xr:uid="{78CA2500-D599-4851-8EF0-E0894E7EEF72}"/>
    <hyperlink ref="L48" r:id="rId3" xr:uid="{19E8760E-2B0C-4433-BA85-096E43EBB016}"/>
    <hyperlink ref="L45" r:id="rId4" xr:uid="{05FC76C9-BA11-4A53-A949-854ABFCF0296}"/>
    <hyperlink ref="L16" r:id="rId5" xr:uid="{DCA16785-20B1-4279-B31D-935F48C36CE5}"/>
  </hyperlinks>
  <pageMargins left="0.31496062992125984" right="0.31496062992125984" top="0.74803149606299213" bottom="0.74803149606299213" header="0.31496062992125984" footer="0.31496062992125984"/>
  <pageSetup paperSize="9" scale="62"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E73"/>
  <sheetViews>
    <sheetView showGridLines="0" zoomScale="90" zoomScaleNormal="90" workbookViewId="0"/>
  </sheetViews>
  <sheetFormatPr defaultColWidth="9.1796875" defaultRowHeight="12.5" x14ac:dyDescent="0.25"/>
  <cols>
    <col min="1" max="1" width="40.81640625" style="4" customWidth="1"/>
    <col min="2" max="2" width="16.1796875" style="4" customWidth="1"/>
    <col min="3" max="3" width="16" style="4" customWidth="1"/>
    <col min="4" max="4" width="16.81640625" style="4" bestFit="1" customWidth="1"/>
    <col min="5" max="5" width="26.1796875" style="4" bestFit="1" customWidth="1"/>
    <col min="6" max="6" width="38.1796875" style="4" customWidth="1"/>
    <col min="7" max="7" width="11.453125" style="4" customWidth="1"/>
    <col min="8" max="8" width="2.81640625" style="468" customWidth="1"/>
    <col min="9" max="9" width="2.81640625" style="4" customWidth="1"/>
    <col min="10" max="16384" width="9.1796875" style="4"/>
  </cols>
  <sheetData>
    <row r="1" spans="1:31" ht="30" customHeight="1" x14ac:dyDescent="0.25">
      <c r="A1" s="399" t="str">
        <f>'Assumptions input'!A1</f>
        <v>KardiaMobile 6L for measuring cardiac QT interval in people having antipsychotic medication</v>
      </c>
      <c r="B1" s="399"/>
      <c r="C1" s="172"/>
      <c r="D1" s="172"/>
      <c r="E1" s="172"/>
      <c r="F1" s="229" t="s">
        <v>3</v>
      </c>
      <c r="G1" s="229" t="s">
        <v>3</v>
      </c>
      <c r="H1" s="230" t="s">
        <v>3</v>
      </c>
    </row>
    <row r="2" spans="1:31" ht="26.25" customHeight="1" x14ac:dyDescent="0.5">
      <c r="A2" s="339" t="s">
        <v>275</v>
      </c>
      <c r="B2" s="439"/>
      <c r="C2" s="340"/>
      <c r="D2" s="172"/>
      <c r="E2" s="172"/>
      <c r="F2" s="229" t="s">
        <v>3</v>
      </c>
      <c r="G2" s="229" t="s">
        <v>3</v>
      </c>
      <c r="H2" s="230" t="s">
        <v>3</v>
      </c>
    </row>
    <row r="3" spans="1:31" s="5" customFormat="1" ht="14.5" x14ac:dyDescent="0.35">
      <c r="A3" s="231" t="s">
        <v>3</v>
      </c>
      <c r="B3" s="231"/>
      <c r="C3" s="232" t="s">
        <v>3</v>
      </c>
      <c r="D3" s="232"/>
      <c r="E3" s="232"/>
      <c r="F3" s="232" t="s">
        <v>3</v>
      </c>
      <c r="G3" s="232" t="s">
        <v>3</v>
      </c>
      <c r="H3" s="230" t="s">
        <v>3</v>
      </c>
      <c r="J3" s="4"/>
      <c r="K3" s="4"/>
      <c r="L3" s="4"/>
      <c r="M3" s="4"/>
      <c r="N3" s="4"/>
      <c r="O3" s="4"/>
      <c r="P3" s="4"/>
      <c r="Q3" s="4"/>
      <c r="R3" s="4"/>
      <c r="S3" s="4"/>
      <c r="T3" s="4"/>
      <c r="U3" s="4"/>
      <c r="V3" s="4"/>
      <c r="W3" s="4"/>
      <c r="X3" s="4"/>
      <c r="Y3" s="4"/>
      <c r="Z3" s="4"/>
      <c r="AA3" s="4"/>
      <c r="AB3" s="4"/>
      <c r="AC3" s="4"/>
      <c r="AD3" s="4"/>
      <c r="AE3" s="4"/>
    </row>
    <row r="4" spans="1:31" s="5" customFormat="1" ht="14.5" x14ac:dyDescent="0.35">
      <c r="A4" s="416" t="s">
        <v>723</v>
      </c>
      <c r="B4" s="416"/>
      <c r="C4" s="6"/>
      <c r="D4" s="6"/>
      <c r="E4" s="6"/>
      <c r="F4" s="6"/>
      <c r="G4" s="6"/>
      <c r="H4" s="230" t="s">
        <v>3</v>
      </c>
      <c r="J4" s="4"/>
      <c r="K4" s="4"/>
      <c r="L4" s="4"/>
      <c r="M4" s="4"/>
      <c r="N4" s="4"/>
      <c r="O4" s="4"/>
      <c r="P4" s="4"/>
      <c r="Q4" s="4"/>
      <c r="R4" s="4"/>
      <c r="S4" s="4"/>
      <c r="T4" s="4"/>
      <c r="U4" s="4"/>
      <c r="V4" s="4"/>
      <c r="W4" s="4"/>
      <c r="X4" s="4"/>
      <c r="Y4" s="4"/>
      <c r="Z4" s="4"/>
      <c r="AA4" s="4"/>
      <c r="AB4" s="4"/>
      <c r="AC4" s="4"/>
      <c r="AD4" s="4"/>
      <c r="AE4" s="4"/>
    </row>
    <row r="5" spans="1:31" s="412" customFormat="1" ht="14" x14ac:dyDescent="0.25">
      <c r="A5" s="408" t="s">
        <v>673</v>
      </c>
      <c r="B5" s="408" t="s">
        <v>684</v>
      </c>
      <c r="C5" s="413" t="s">
        <v>674</v>
      </c>
      <c r="D5" s="413" t="s">
        <v>677</v>
      </c>
      <c r="E5" s="413" t="s">
        <v>676</v>
      </c>
      <c r="F5" s="409" t="s">
        <v>675</v>
      </c>
      <c r="G5" s="410"/>
      <c r="H5" s="411" t="s">
        <v>3</v>
      </c>
      <c r="J5" s="4"/>
      <c r="K5" s="4"/>
      <c r="L5" s="4"/>
      <c r="M5" s="4"/>
      <c r="N5" s="4"/>
      <c r="O5" s="4"/>
      <c r="P5" s="4"/>
      <c r="Q5" s="4"/>
      <c r="R5" s="4"/>
      <c r="S5" s="4"/>
      <c r="T5" s="4"/>
      <c r="U5" s="4"/>
      <c r="V5" s="4"/>
      <c r="W5" s="4"/>
      <c r="X5" s="4"/>
      <c r="Y5" s="4"/>
      <c r="Z5" s="4"/>
      <c r="AA5" s="4"/>
      <c r="AB5" s="4"/>
      <c r="AC5" s="4"/>
      <c r="AD5" s="4"/>
      <c r="AE5" s="4"/>
    </row>
    <row r="6" spans="1:31" s="5" customFormat="1" ht="14" x14ac:dyDescent="0.3">
      <c r="A6" s="414" t="s">
        <v>695</v>
      </c>
      <c r="B6" s="506">
        <v>0</v>
      </c>
      <c r="C6" s="507">
        <v>0</v>
      </c>
      <c r="D6" s="508">
        <v>0</v>
      </c>
      <c r="E6" s="415">
        <f>C6*B6*(1+D6)</f>
        <v>0</v>
      </c>
      <c r="F6" s="154" t="s">
        <v>688</v>
      </c>
      <c r="G6" s="152"/>
      <c r="H6" s="230" t="s">
        <v>3</v>
      </c>
      <c r="J6" s="4"/>
      <c r="K6" s="4"/>
      <c r="L6" s="4"/>
      <c r="M6" s="4"/>
      <c r="N6" s="4"/>
      <c r="O6" s="4"/>
      <c r="P6" s="4"/>
      <c r="Q6" s="4"/>
      <c r="R6" s="4"/>
      <c r="S6" s="4"/>
      <c r="T6" s="4"/>
      <c r="U6" s="4"/>
      <c r="V6" s="4"/>
      <c r="W6" s="4"/>
      <c r="X6" s="4"/>
      <c r="Y6" s="4"/>
      <c r="Z6" s="4"/>
      <c r="AA6" s="4"/>
      <c r="AB6" s="4"/>
      <c r="AC6" s="4"/>
      <c r="AD6" s="4"/>
      <c r="AE6" s="4"/>
    </row>
    <row r="7" spans="1:31" s="5" customFormat="1" ht="37.5" x14ac:dyDescent="0.35">
      <c r="A7" s="463" t="s">
        <v>716</v>
      </c>
      <c r="B7" s="506">
        <v>1</v>
      </c>
      <c r="C7" s="507">
        <v>74.91</v>
      </c>
      <c r="D7" s="508">
        <v>0</v>
      </c>
      <c r="E7" s="415">
        <f>C7*B7*(1+D7)</f>
        <v>74.91</v>
      </c>
      <c r="F7" s="451" t="s">
        <v>727</v>
      </c>
      <c r="G7" s="152"/>
      <c r="H7" s="230" t="s">
        <v>3</v>
      </c>
      <c r="J7" s="4"/>
      <c r="K7" s="4"/>
      <c r="L7" s="4"/>
      <c r="M7" s="4"/>
      <c r="N7" s="4"/>
      <c r="O7" s="4"/>
      <c r="P7" s="4"/>
      <c r="Q7" s="4"/>
      <c r="R7" s="4"/>
      <c r="S7" s="4"/>
      <c r="T7" s="4"/>
      <c r="U7" s="4"/>
      <c r="V7" s="4"/>
      <c r="W7" s="4"/>
      <c r="X7" s="4"/>
      <c r="Y7" s="4"/>
      <c r="Z7" s="4"/>
      <c r="AA7" s="4"/>
      <c r="AB7" s="4"/>
      <c r="AC7" s="4"/>
      <c r="AD7" s="4"/>
      <c r="AE7" s="4"/>
    </row>
    <row r="8" spans="1:31" s="5" customFormat="1" ht="14" x14ac:dyDescent="0.3">
      <c r="A8" s="440" t="s">
        <v>696</v>
      </c>
      <c r="B8" s="441"/>
      <c r="C8" s="442"/>
      <c r="D8" s="442"/>
      <c r="E8" s="458">
        <f>SUM(E6:E7)</f>
        <v>74.91</v>
      </c>
      <c r="F8" s="443"/>
      <c r="G8" s="155"/>
      <c r="H8" s="230" t="s">
        <v>3</v>
      </c>
      <c r="J8" s="4"/>
      <c r="K8" s="4"/>
      <c r="L8" s="4"/>
      <c r="M8" s="4"/>
      <c r="N8" s="4"/>
      <c r="O8" s="4"/>
      <c r="P8" s="4"/>
      <c r="Q8" s="4"/>
      <c r="R8" s="4"/>
      <c r="S8" s="4"/>
      <c r="T8" s="4"/>
      <c r="U8" s="4"/>
      <c r="V8" s="4"/>
      <c r="W8" s="4"/>
      <c r="X8" s="4"/>
      <c r="Y8" s="4"/>
      <c r="Z8" s="4"/>
      <c r="AA8" s="4"/>
      <c r="AB8" s="4"/>
      <c r="AC8" s="4"/>
      <c r="AD8" s="4"/>
      <c r="AE8" s="4"/>
    </row>
    <row r="9" spans="1:31" s="5" customFormat="1" ht="14" x14ac:dyDescent="0.3">
      <c r="A9" s="417"/>
      <c r="B9" s="417"/>
      <c r="C9" s="155"/>
      <c r="D9" s="155"/>
      <c r="E9" s="155"/>
      <c r="F9" s="155"/>
      <c r="G9" s="155"/>
      <c r="H9" s="230" t="s">
        <v>3</v>
      </c>
      <c r="J9" s="4"/>
      <c r="K9" s="4"/>
      <c r="L9" s="4"/>
      <c r="M9" s="4"/>
      <c r="N9" s="4"/>
      <c r="O9" s="4"/>
      <c r="P9" s="4"/>
      <c r="Q9" s="4"/>
      <c r="R9" s="4"/>
      <c r="S9" s="4"/>
      <c r="T9" s="4"/>
      <c r="U9" s="4"/>
      <c r="V9" s="4"/>
      <c r="W9" s="4"/>
      <c r="X9" s="4"/>
      <c r="Y9" s="4"/>
      <c r="Z9" s="4"/>
      <c r="AA9" s="4"/>
      <c r="AB9" s="4"/>
      <c r="AC9" s="4"/>
      <c r="AD9" s="4"/>
      <c r="AE9" s="4"/>
    </row>
    <row r="10" spans="1:31" s="5" customFormat="1" ht="14.5" x14ac:dyDescent="0.35">
      <c r="A10" s="460" t="s">
        <v>698</v>
      </c>
      <c r="B10" s="406"/>
      <c r="C10" s="407"/>
      <c r="D10" s="407"/>
      <c r="E10" s="407"/>
      <c r="F10" s="407"/>
      <c r="G10" s="407"/>
      <c r="H10" s="230" t="s">
        <v>3</v>
      </c>
      <c r="J10" s="4"/>
      <c r="K10" s="4"/>
      <c r="L10" s="4"/>
      <c r="M10" s="4"/>
      <c r="N10" s="4"/>
      <c r="O10" s="4"/>
      <c r="P10" s="4"/>
      <c r="Q10" s="4"/>
      <c r="R10" s="4"/>
      <c r="S10" s="4"/>
      <c r="T10" s="4"/>
      <c r="U10" s="4"/>
      <c r="V10" s="4"/>
      <c r="W10" s="4"/>
      <c r="X10" s="4"/>
      <c r="Y10" s="4"/>
      <c r="Z10" s="4"/>
      <c r="AA10" s="4"/>
      <c r="AB10" s="4"/>
      <c r="AC10" s="4"/>
      <c r="AD10" s="4"/>
      <c r="AE10" s="4"/>
    </row>
    <row r="11" spans="1:31" s="5" customFormat="1" ht="14.5" x14ac:dyDescent="0.35">
      <c r="A11" s="406"/>
      <c r="B11" s="406"/>
      <c r="C11" s="407"/>
      <c r="D11" s="407"/>
      <c r="E11" s="407"/>
      <c r="F11" s="407"/>
      <c r="G11" s="407"/>
      <c r="H11" s="230"/>
      <c r="J11" s="4"/>
      <c r="K11" s="4"/>
      <c r="L11" s="4"/>
      <c r="M11" s="4"/>
      <c r="N11" s="4"/>
      <c r="O11" s="4"/>
      <c r="P11" s="4"/>
      <c r="Q11" s="4"/>
      <c r="R11" s="4"/>
      <c r="S11" s="4"/>
      <c r="T11" s="4"/>
      <c r="U11" s="4"/>
      <c r="V11" s="4"/>
      <c r="W11" s="4"/>
      <c r="X11" s="4"/>
      <c r="Y11" s="4"/>
      <c r="Z11" s="4"/>
      <c r="AA11" s="4"/>
      <c r="AB11" s="4"/>
      <c r="AC11" s="4"/>
      <c r="AD11" s="4"/>
      <c r="AE11" s="4"/>
    </row>
    <row r="12" spans="1:31" s="5" customFormat="1" ht="14.5" x14ac:dyDescent="0.35">
      <c r="A12" s="405"/>
      <c r="B12" s="405"/>
      <c r="C12" s="6"/>
      <c r="D12" s="6"/>
      <c r="E12" s="6"/>
      <c r="F12" s="6"/>
      <c r="G12" s="6"/>
      <c r="H12" s="230" t="s">
        <v>3</v>
      </c>
      <c r="J12" s="4"/>
      <c r="K12" s="4"/>
      <c r="L12" s="4"/>
      <c r="M12" s="4"/>
      <c r="N12" s="4"/>
      <c r="O12" s="4"/>
      <c r="P12" s="4"/>
      <c r="Q12" s="4"/>
      <c r="R12" s="4"/>
      <c r="S12" s="4"/>
      <c r="T12" s="4"/>
      <c r="U12" s="4"/>
      <c r="V12" s="4"/>
      <c r="W12" s="4"/>
      <c r="X12" s="4"/>
      <c r="Y12" s="4"/>
      <c r="Z12" s="4"/>
      <c r="AA12" s="4"/>
      <c r="AB12" s="4"/>
      <c r="AC12" s="4"/>
      <c r="AD12" s="4"/>
      <c r="AE12" s="4"/>
    </row>
    <row r="13" spans="1:31" s="5" customFormat="1" ht="14" x14ac:dyDescent="0.3">
      <c r="A13" s="155"/>
      <c r="B13" s="155"/>
      <c r="C13" s="6"/>
      <c r="D13" s="6"/>
      <c r="E13" s="6"/>
      <c r="F13" s="6"/>
      <c r="G13" s="6"/>
      <c r="H13" s="230" t="s">
        <v>3</v>
      </c>
      <c r="J13" s="4"/>
      <c r="K13" s="4"/>
      <c r="L13" s="4"/>
      <c r="M13" s="4"/>
      <c r="N13" s="4"/>
      <c r="O13" s="4"/>
      <c r="P13" s="4"/>
      <c r="Q13" s="4"/>
      <c r="R13" s="4"/>
      <c r="S13" s="4"/>
      <c r="T13" s="4"/>
      <c r="U13" s="4"/>
      <c r="V13" s="4"/>
      <c r="W13" s="4"/>
      <c r="X13" s="4"/>
      <c r="Y13" s="4"/>
      <c r="Z13" s="4"/>
      <c r="AA13" s="4"/>
      <c r="AB13" s="4"/>
      <c r="AC13" s="4"/>
      <c r="AD13" s="4"/>
      <c r="AE13" s="4"/>
    </row>
    <row r="14" spans="1:31" s="5" customFormat="1" ht="14.5" x14ac:dyDescent="0.35">
      <c r="A14" s="416" t="s">
        <v>699</v>
      </c>
      <c r="B14" s="416"/>
      <c r="C14" s="6"/>
      <c r="D14" s="6"/>
      <c r="E14" s="6"/>
      <c r="F14" s="6"/>
      <c r="G14" s="6"/>
      <c r="H14" s="230" t="s">
        <v>3</v>
      </c>
      <c r="J14" s="4"/>
      <c r="K14" s="4"/>
      <c r="L14" s="4"/>
      <c r="M14" s="4"/>
      <c r="N14" s="4"/>
      <c r="O14" s="4"/>
      <c r="P14" s="4"/>
      <c r="Q14" s="4"/>
      <c r="R14" s="4"/>
      <c r="S14" s="4"/>
      <c r="T14" s="4"/>
      <c r="U14" s="4"/>
      <c r="V14" s="4"/>
      <c r="W14" s="4"/>
      <c r="X14" s="4"/>
      <c r="Y14" s="4"/>
      <c r="Z14" s="4"/>
      <c r="AA14" s="4"/>
      <c r="AB14" s="4"/>
      <c r="AC14" s="4"/>
      <c r="AD14" s="4"/>
      <c r="AE14" s="4"/>
    </row>
    <row r="15" spans="1:31" s="412" customFormat="1" ht="14" x14ac:dyDescent="0.25">
      <c r="A15" s="408" t="s">
        <v>673</v>
      </c>
      <c r="B15" s="408" t="s">
        <v>684</v>
      </c>
      <c r="C15" s="413" t="s">
        <v>674</v>
      </c>
      <c r="D15" s="413" t="s">
        <v>677</v>
      </c>
      <c r="E15" s="413" t="s">
        <v>676</v>
      </c>
      <c r="F15" s="409" t="s">
        <v>675</v>
      </c>
      <c r="G15" s="410"/>
      <c r="H15" s="411" t="s">
        <v>3</v>
      </c>
      <c r="J15" s="4"/>
      <c r="K15" s="4"/>
      <c r="L15" s="4"/>
      <c r="M15" s="4"/>
      <c r="N15" s="4"/>
      <c r="O15" s="4"/>
      <c r="P15" s="4"/>
      <c r="Q15" s="4"/>
      <c r="R15" s="4"/>
      <c r="S15" s="4"/>
      <c r="T15" s="4"/>
      <c r="U15" s="4"/>
      <c r="V15" s="4"/>
      <c r="W15" s="4"/>
      <c r="X15" s="4"/>
      <c r="Y15" s="4"/>
      <c r="Z15" s="4"/>
      <c r="AA15" s="4"/>
      <c r="AB15" s="4"/>
      <c r="AC15" s="4"/>
      <c r="AD15" s="4"/>
      <c r="AE15" s="4"/>
    </row>
    <row r="16" spans="1:31" s="5" customFormat="1" ht="14" x14ac:dyDescent="0.3">
      <c r="A16" s="414" t="s">
        <v>689</v>
      </c>
      <c r="B16" s="506">
        <v>1</v>
      </c>
      <c r="C16" s="507">
        <v>0</v>
      </c>
      <c r="D16" s="508">
        <v>0</v>
      </c>
      <c r="E16" s="415">
        <f t="shared" ref="E16:E19" si="0">C16*B16*(1+D16)</f>
        <v>0</v>
      </c>
      <c r="F16" s="154" t="s">
        <v>688</v>
      </c>
      <c r="G16" s="152"/>
      <c r="H16" s="230" t="s">
        <v>3</v>
      </c>
      <c r="J16" s="4"/>
      <c r="K16" s="4"/>
      <c r="L16" s="4"/>
      <c r="M16" s="4"/>
      <c r="N16" s="4"/>
      <c r="O16" s="4"/>
      <c r="P16" s="4"/>
      <c r="Q16" s="4"/>
      <c r="R16" s="4"/>
      <c r="S16" s="4"/>
      <c r="T16" s="4"/>
      <c r="U16" s="4"/>
      <c r="V16" s="4"/>
      <c r="W16" s="4"/>
      <c r="X16" s="4"/>
      <c r="Y16" s="4"/>
      <c r="Z16" s="4"/>
      <c r="AA16" s="4"/>
      <c r="AB16" s="4"/>
      <c r="AC16" s="4"/>
      <c r="AD16" s="4"/>
      <c r="AE16" s="4"/>
    </row>
    <row r="17" spans="1:31" s="5" customFormat="1" ht="14" x14ac:dyDescent="0.3">
      <c r="A17" s="414" t="s">
        <v>685</v>
      </c>
      <c r="B17" s="506">
        <v>0</v>
      </c>
      <c r="C17" s="507">
        <v>0</v>
      </c>
      <c r="D17" s="508">
        <v>0</v>
      </c>
      <c r="E17" s="415">
        <f t="shared" si="0"/>
        <v>0</v>
      </c>
      <c r="F17" s="154" t="s">
        <v>688</v>
      </c>
      <c r="G17" s="152"/>
      <c r="H17" s="230" t="s">
        <v>3</v>
      </c>
      <c r="J17" s="4"/>
      <c r="K17" s="4"/>
      <c r="L17" s="4"/>
      <c r="M17" s="4"/>
      <c r="N17" s="4"/>
      <c r="O17" s="4"/>
      <c r="P17" s="4"/>
      <c r="Q17" s="4"/>
      <c r="R17" s="4"/>
      <c r="S17" s="4"/>
      <c r="T17" s="4"/>
      <c r="U17" s="4"/>
      <c r="V17" s="4"/>
      <c r="W17" s="4"/>
      <c r="X17" s="4"/>
      <c r="Y17" s="4"/>
      <c r="Z17" s="4"/>
      <c r="AA17" s="4"/>
      <c r="AB17" s="4"/>
      <c r="AC17" s="4"/>
      <c r="AD17" s="4"/>
      <c r="AE17" s="4"/>
    </row>
    <row r="18" spans="1:31" s="5" customFormat="1" ht="37.5" x14ac:dyDescent="0.35">
      <c r="A18" s="463" t="s">
        <v>716</v>
      </c>
      <c r="B18" s="506">
        <v>0</v>
      </c>
      <c r="C18" s="507">
        <v>74.91</v>
      </c>
      <c r="D18" s="508">
        <v>0</v>
      </c>
      <c r="E18" s="415">
        <f t="shared" si="0"/>
        <v>0</v>
      </c>
      <c r="F18" s="451" t="s">
        <v>727</v>
      </c>
      <c r="G18" s="232"/>
      <c r="H18" s="230" t="s">
        <v>3</v>
      </c>
      <c r="J18" s="4"/>
      <c r="K18" s="4"/>
      <c r="L18" s="4"/>
      <c r="M18" s="4"/>
      <c r="N18" s="4"/>
      <c r="O18" s="4"/>
      <c r="P18" s="4"/>
      <c r="Q18" s="4"/>
      <c r="R18" s="4"/>
      <c r="S18" s="4"/>
      <c r="T18" s="4"/>
      <c r="U18" s="4"/>
      <c r="V18" s="4"/>
      <c r="W18" s="4"/>
      <c r="X18" s="4"/>
      <c r="Y18" s="4"/>
      <c r="Z18" s="4"/>
      <c r="AA18" s="4"/>
      <c r="AB18" s="4"/>
      <c r="AC18" s="4"/>
      <c r="AD18" s="4"/>
      <c r="AE18" s="4"/>
    </row>
    <row r="19" spans="1:31" s="5" customFormat="1" ht="14" x14ac:dyDescent="0.3">
      <c r="A19" s="463" t="s">
        <v>706</v>
      </c>
      <c r="B19" s="506">
        <v>0</v>
      </c>
      <c r="C19" s="507">
        <v>0</v>
      </c>
      <c r="D19" s="508">
        <v>0</v>
      </c>
      <c r="E19" s="415">
        <f t="shared" si="0"/>
        <v>0</v>
      </c>
      <c r="F19" s="154" t="s">
        <v>688</v>
      </c>
      <c r="G19" s="232"/>
      <c r="H19" s="230"/>
      <c r="J19" s="4"/>
      <c r="K19" s="4"/>
      <c r="L19" s="4"/>
      <c r="M19" s="4"/>
      <c r="N19" s="4"/>
      <c r="O19" s="4"/>
      <c r="P19" s="4"/>
      <c r="Q19" s="4"/>
      <c r="R19" s="4"/>
      <c r="S19" s="4"/>
      <c r="T19" s="4"/>
      <c r="U19" s="4"/>
      <c r="V19" s="4"/>
      <c r="W19" s="4"/>
      <c r="X19" s="4"/>
      <c r="Y19" s="4"/>
      <c r="Z19" s="4"/>
      <c r="AA19" s="4"/>
      <c r="AB19" s="4"/>
      <c r="AC19" s="4"/>
      <c r="AD19" s="4"/>
      <c r="AE19" s="4"/>
    </row>
    <row r="20" spans="1:31" s="5" customFormat="1" ht="14" x14ac:dyDescent="0.3">
      <c r="A20" s="440" t="s">
        <v>686</v>
      </c>
      <c r="B20" s="441"/>
      <c r="C20" s="442"/>
      <c r="D20" s="442"/>
      <c r="E20" s="458">
        <f>SUM(E16:E19)</f>
        <v>0</v>
      </c>
      <c r="F20" s="443"/>
      <c r="G20" s="155"/>
      <c r="H20" s="230" t="s">
        <v>3</v>
      </c>
      <c r="J20" s="4"/>
      <c r="K20" s="4"/>
      <c r="L20" s="4"/>
      <c r="M20" s="4"/>
      <c r="N20" s="4"/>
      <c r="O20" s="4"/>
      <c r="P20" s="4"/>
      <c r="Q20" s="4"/>
      <c r="R20" s="4"/>
      <c r="S20" s="4"/>
      <c r="T20" s="4"/>
      <c r="U20" s="4"/>
      <c r="V20" s="4"/>
      <c r="W20" s="4"/>
      <c r="X20" s="4"/>
      <c r="Y20" s="4"/>
      <c r="Z20" s="4"/>
      <c r="AA20" s="4"/>
      <c r="AB20" s="4"/>
      <c r="AC20" s="4"/>
      <c r="AD20" s="4"/>
      <c r="AE20" s="4"/>
    </row>
    <row r="21" spans="1:31" s="5" customFormat="1" ht="14" x14ac:dyDescent="0.3">
      <c r="A21" s="6"/>
      <c r="B21" s="6"/>
      <c r="C21" s="6"/>
      <c r="D21" s="6"/>
      <c r="E21" s="6"/>
      <c r="F21" s="6"/>
      <c r="G21" s="6"/>
      <c r="H21" s="230" t="s">
        <v>3</v>
      </c>
      <c r="J21" s="4"/>
      <c r="K21" s="4"/>
      <c r="L21" s="4"/>
      <c r="M21" s="4"/>
      <c r="N21" s="4"/>
      <c r="O21" s="4"/>
      <c r="P21" s="4"/>
      <c r="Q21" s="4"/>
      <c r="R21" s="4"/>
      <c r="S21" s="4"/>
      <c r="T21" s="4"/>
      <c r="U21" s="4"/>
      <c r="V21" s="4"/>
      <c r="W21" s="4"/>
      <c r="X21" s="4"/>
      <c r="Y21" s="4"/>
      <c r="Z21" s="4"/>
      <c r="AA21" s="4"/>
      <c r="AB21" s="4"/>
      <c r="AC21" s="4"/>
      <c r="AD21" s="4"/>
      <c r="AE21" s="4"/>
    </row>
    <row r="22" spans="1:31" s="5" customFormat="1" ht="14" x14ac:dyDescent="0.3">
      <c r="A22" s="6"/>
      <c r="B22" s="6"/>
      <c r="C22" s="6"/>
      <c r="D22" s="6"/>
      <c r="E22" s="6"/>
      <c r="F22" s="6"/>
      <c r="G22" s="6"/>
      <c r="H22" s="230" t="s">
        <v>3</v>
      </c>
      <c r="J22" s="4"/>
      <c r="K22" s="4"/>
      <c r="L22" s="4"/>
      <c r="M22" s="4"/>
      <c r="N22" s="4"/>
      <c r="O22" s="4"/>
      <c r="P22" s="4"/>
      <c r="Q22" s="4"/>
      <c r="R22" s="4"/>
      <c r="S22" s="4"/>
      <c r="T22" s="4"/>
      <c r="U22" s="4"/>
      <c r="V22" s="4"/>
      <c r="W22" s="4"/>
      <c r="X22" s="4"/>
      <c r="Y22" s="4"/>
      <c r="Z22" s="4"/>
      <c r="AA22" s="4"/>
      <c r="AB22" s="4"/>
      <c r="AC22" s="4"/>
      <c r="AD22" s="4"/>
      <c r="AE22" s="4"/>
    </row>
    <row r="23" spans="1:31" s="5" customFormat="1" ht="14" x14ac:dyDescent="0.3">
      <c r="A23" s="6"/>
      <c r="B23" s="6"/>
      <c r="C23" s="6"/>
      <c r="D23" s="6"/>
      <c r="E23" s="6"/>
      <c r="F23" s="6"/>
      <c r="G23" s="6"/>
      <c r="H23" s="230" t="s">
        <v>3</v>
      </c>
      <c r="J23" s="4"/>
      <c r="K23" s="4"/>
      <c r="L23" s="4"/>
      <c r="M23" s="4"/>
      <c r="N23" s="4"/>
      <c r="O23" s="4"/>
      <c r="P23" s="4"/>
      <c r="Q23" s="4"/>
      <c r="R23" s="4"/>
      <c r="S23" s="4"/>
      <c r="T23" s="4"/>
      <c r="U23" s="4"/>
      <c r="V23" s="4"/>
      <c r="W23" s="4"/>
      <c r="X23" s="4"/>
      <c r="Y23" s="4"/>
      <c r="Z23" s="4"/>
      <c r="AA23" s="4"/>
      <c r="AB23" s="4"/>
      <c r="AC23" s="4"/>
      <c r="AD23" s="4"/>
      <c r="AE23" s="4"/>
    </row>
    <row r="24" spans="1:31" s="5" customFormat="1" ht="14.5" x14ac:dyDescent="0.35">
      <c r="A24" s="416" t="s">
        <v>707</v>
      </c>
      <c r="B24" s="416"/>
      <c r="C24" s="6"/>
      <c r="D24" s="6"/>
      <c r="E24" s="6"/>
      <c r="F24" s="6"/>
      <c r="G24" s="6"/>
      <c r="H24" s="230" t="s">
        <v>3</v>
      </c>
      <c r="J24" s="4"/>
      <c r="K24" s="4"/>
      <c r="L24" s="4"/>
      <c r="M24" s="4"/>
      <c r="N24" s="4"/>
      <c r="O24" s="4"/>
      <c r="P24" s="4"/>
      <c r="Q24" s="4"/>
      <c r="R24" s="4"/>
      <c r="S24" s="4"/>
      <c r="T24" s="4"/>
      <c r="U24" s="4"/>
      <c r="V24" s="4"/>
      <c r="W24" s="4"/>
      <c r="X24" s="4"/>
      <c r="Y24" s="4"/>
      <c r="Z24" s="4"/>
      <c r="AA24" s="4"/>
      <c r="AB24" s="4"/>
      <c r="AC24" s="4"/>
      <c r="AD24" s="4"/>
      <c r="AE24" s="4"/>
    </row>
    <row r="25" spans="1:31" s="412" customFormat="1" ht="14" x14ac:dyDescent="0.25">
      <c r="A25" s="408" t="s">
        <v>673</v>
      </c>
      <c r="B25" s="408" t="s">
        <v>684</v>
      </c>
      <c r="C25" s="413" t="s">
        <v>674</v>
      </c>
      <c r="D25" s="413" t="s">
        <v>677</v>
      </c>
      <c r="E25" s="413" t="s">
        <v>676</v>
      </c>
      <c r="F25" s="409" t="s">
        <v>675</v>
      </c>
      <c r="G25" s="410"/>
      <c r="H25" s="411" t="s">
        <v>3</v>
      </c>
      <c r="J25" s="4"/>
      <c r="K25" s="4"/>
      <c r="L25" s="4"/>
      <c r="M25" s="4"/>
      <c r="N25" s="4"/>
      <c r="O25" s="4"/>
      <c r="P25" s="4"/>
      <c r="Q25" s="4"/>
      <c r="R25" s="4"/>
      <c r="S25" s="4"/>
      <c r="T25" s="4"/>
      <c r="U25" s="4"/>
      <c r="V25" s="4"/>
      <c r="W25" s="4"/>
      <c r="X25" s="4"/>
      <c r="Y25" s="4"/>
      <c r="Z25" s="4"/>
      <c r="AA25" s="4"/>
      <c r="AB25" s="4"/>
      <c r="AC25" s="4"/>
      <c r="AD25" s="4"/>
      <c r="AE25" s="4"/>
    </row>
    <row r="26" spans="1:31" s="5" customFormat="1" ht="14" x14ac:dyDescent="0.3">
      <c r="A26" s="414" t="s">
        <v>693</v>
      </c>
      <c r="B26" s="506">
        <v>0</v>
      </c>
      <c r="C26" s="507">
        <v>0</v>
      </c>
      <c r="D26" s="508">
        <v>0</v>
      </c>
      <c r="E26" s="415">
        <f t="shared" ref="E26" si="1">C26*B26*(1+D26)</f>
        <v>0</v>
      </c>
      <c r="F26" s="154" t="s">
        <v>688</v>
      </c>
      <c r="G26" s="152"/>
      <c r="H26" s="230" t="s">
        <v>3</v>
      </c>
      <c r="J26" s="4"/>
      <c r="K26" s="4"/>
      <c r="L26" s="4"/>
      <c r="M26" s="4"/>
      <c r="N26" s="4"/>
      <c r="O26" s="4"/>
      <c r="P26" s="4"/>
      <c r="Q26" s="4"/>
      <c r="R26" s="4"/>
      <c r="S26" s="4"/>
      <c r="T26" s="4"/>
      <c r="U26" s="4"/>
      <c r="V26" s="4"/>
      <c r="W26" s="4"/>
      <c r="X26" s="4"/>
      <c r="Y26" s="4"/>
      <c r="Z26" s="4"/>
      <c r="AA26" s="4"/>
      <c r="AB26" s="4"/>
      <c r="AC26" s="4"/>
      <c r="AD26" s="4"/>
      <c r="AE26" s="4"/>
    </row>
    <row r="27" spans="1:31" s="5" customFormat="1" ht="14" x14ac:dyDescent="0.3">
      <c r="A27" s="440" t="s">
        <v>686</v>
      </c>
      <c r="B27" s="441"/>
      <c r="C27" s="442"/>
      <c r="D27" s="442"/>
      <c r="E27" s="458">
        <f>SUM(E26:E26)</f>
        <v>0</v>
      </c>
      <c r="F27" s="443"/>
      <c r="G27" s="155"/>
      <c r="H27" s="230" t="s">
        <v>3</v>
      </c>
      <c r="J27" s="4"/>
      <c r="K27" s="4"/>
      <c r="L27" s="4"/>
      <c r="M27" s="4"/>
      <c r="N27" s="4"/>
      <c r="O27" s="4"/>
      <c r="P27" s="4"/>
      <c r="Q27" s="4"/>
      <c r="R27" s="4"/>
      <c r="S27" s="4"/>
      <c r="T27" s="4"/>
      <c r="U27" s="4"/>
      <c r="V27" s="4"/>
      <c r="W27" s="4"/>
      <c r="X27" s="4"/>
      <c r="Y27" s="4"/>
      <c r="Z27" s="4"/>
      <c r="AA27" s="4"/>
      <c r="AB27" s="4"/>
      <c r="AC27" s="4"/>
      <c r="AD27" s="4"/>
      <c r="AE27" s="4"/>
    </row>
    <row r="28" spans="1:31" s="5" customFormat="1" ht="14" x14ac:dyDescent="0.3">
      <c r="A28" s="6"/>
      <c r="B28" s="6"/>
      <c r="C28" s="6"/>
      <c r="D28" s="6"/>
      <c r="E28" s="6"/>
      <c r="F28" s="6"/>
      <c r="G28" s="6"/>
      <c r="H28" s="230" t="s">
        <v>3</v>
      </c>
      <c r="J28" s="4"/>
      <c r="K28" s="4"/>
      <c r="L28" s="4"/>
      <c r="M28" s="4"/>
      <c r="N28" s="4"/>
      <c r="O28" s="4"/>
      <c r="P28" s="4"/>
      <c r="Q28" s="4"/>
      <c r="R28" s="4"/>
      <c r="S28" s="4"/>
      <c r="T28" s="4"/>
      <c r="U28" s="4"/>
      <c r="V28" s="4"/>
      <c r="W28" s="4"/>
      <c r="X28" s="4"/>
      <c r="Y28" s="4"/>
      <c r="Z28" s="4"/>
      <c r="AA28" s="4"/>
      <c r="AB28" s="4"/>
      <c r="AC28" s="4"/>
      <c r="AD28" s="4"/>
      <c r="AE28" s="4"/>
    </row>
    <row r="29" spans="1:31" s="5" customFormat="1" ht="14" x14ac:dyDescent="0.3">
      <c r="A29" s="6"/>
      <c r="B29" s="6"/>
      <c r="C29" s="6"/>
      <c r="D29" s="6"/>
      <c r="E29" s="6"/>
      <c r="F29" s="6"/>
      <c r="G29" s="6"/>
      <c r="H29" s="230" t="s">
        <v>3</v>
      </c>
      <c r="J29" s="4"/>
      <c r="K29" s="4"/>
      <c r="L29" s="4"/>
      <c r="M29" s="4"/>
      <c r="N29" s="4"/>
      <c r="O29" s="4"/>
      <c r="P29" s="4"/>
      <c r="Q29" s="4"/>
      <c r="R29" s="4"/>
      <c r="S29" s="4"/>
      <c r="T29" s="4"/>
      <c r="U29" s="4"/>
      <c r="V29" s="4"/>
      <c r="W29" s="4"/>
      <c r="X29" s="4"/>
      <c r="Y29" s="4"/>
      <c r="Z29" s="4"/>
      <c r="AA29" s="4"/>
      <c r="AB29" s="4"/>
      <c r="AC29" s="4"/>
      <c r="AD29" s="4"/>
      <c r="AE29" s="4"/>
    </row>
    <row r="30" spans="1:31" s="5" customFormat="1" ht="14" x14ac:dyDescent="0.3">
      <c r="A30" s="6"/>
      <c r="B30" s="6"/>
      <c r="C30" s="6"/>
      <c r="D30" s="6"/>
      <c r="E30" s="6"/>
      <c r="F30" s="6"/>
      <c r="G30" s="6"/>
      <c r="H30" s="230"/>
      <c r="J30" s="4"/>
      <c r="K30" s="4"/>
      <c r="L30" s="4"/>
      <c r="M30" s="4"/>
      <c r="N30" s="4"/>
      <c r="O30" s="4"/>
      <c r="P30" s="4"/>
      <c r="Q30" s="4"/>
      <c r="R30" s="4"/>
      <c r="S30" s="4"/>
      <c r="T30" s="4"/>
      <c r="U30" s="4"/>
      <c r="V30" s="4"/>
      <c r="W30" s="4"/>
      <c r="X30" s="4"/>
      <c r="Y30" s="4"/>
      <c r="Z30" s="4"/>
      <c r="AA30" s="4"/>
      <c r="AB30" s="4"/>
      <c r="AC30" s="4"/>
      <c r="AD30" s="4"/>
      <c r="AE30" s="4"/>
    </row>
    <row r="31" spans="1:31" s="5" customFormat="1" ht="14.5" x14ac:dyDescent="0.35">
      <c r="A31" s="416" t="s">
        <v>708</v>
      </c>
      <c r="B31" s="416"/>
      <c r="C31" s="6"/>
      <c r="D31" s="6"/>
      <c r="E31" s="6"/>
      <c r="F31" s="6"/>
      <c r="G31" s="6"/>
      <c r="H31" s="230" t="s">
        <v>3</v>
      </c>
      <c r="J31" s="4"/>
      <c r="K31" s="4"/>
      <c r="L31" s="4"/>
      <c r="M31" s="4"/>
      <c r="N31" s="4"/>
      <c r="O31" s="4"/>
      <c r="P31" s="4"/>
      <c r="Q31" s="4"/>
      <c r="R31" s="4"/>
      <c r="S31" s="4"/>
      <c r="T31" s="4"/>
      <c r="U31" s="4"/>
      <c r="V31" s="4"/>
      <c r="W31" s="4"/>
      <c r="X31" s="4"/>
      <c r="Y31" s="4"/>
      <c r="Z31" s="4"/>
      <c r="AA31" s="4"/>
      <c r="AB31" s="4"/>
      <c r="AC31" s="4"/>
      <c r="AD31" s="4"/>
      <c r="AE31" s="4"/>
    </row>
    <row r="32" spans="1:31" s="412" customFormat="1" ht="14" x14ac:dyDescent="0.25">
      <c r="A32" s="408" t="s">
        <v>673</v>
      </c>
      <c r="B32" s="408" t="s">
        <v>684</v>
      </c>
      <c r="C32" s="413" t="s">
        <v>674</v>
      </c>
      <c r="D32" s="413" t="s">
        <v>677</v>
      </c>
      <c r="E32" s="413" t="s">
        <v>676</v>
      </c>
      <c r="F32" s="409" t="s">
        <v>675</v>
      </c>
      <c r="G32" s="410"/>
      <c r="H32" s="411" t="s">
        <v>3</v>
      </c>
      <c r="J32" s="4"/>
      <c r="K32" s="4"/>
      <c r="L32" s="4"/>
      <c r="M32" s="4"/>
      <c r="N32" s="4"/>
      <c r="O32" s="4"/>
      <c r="P32" s="4"/>
      <c r="Q32" s="4"/>
      <c r="R32" s="4"/>
      <c r="S32" s="4"/>
      <c r="T32" s="4"/>
      <c r="U32" s="4"/>
      <c r="V32" s="4"/>
      <c r="W32" s="4"/>
      <c r="X32" s="4"/>
      <c r="Y32" s="4"/>
      <c r="Z32" s="4"/>
      <c r="AA32" s="4"/>
      <c r="AB32" s="4"/>
      <c r="AC32" s="4"/>
      <c r="AD32" s="4"/>
      <c r="AE32" s="4"/>
    </row>
    <row r="33" spans="1:31" s="5" customFormat="1" ht="14" x14ac:dyDescent="0.3">
      <c r="A33" s="414" t="s">
        <v>709</v>
      </c>
      <c r="B33" s="506">
        <v>0</v>
      </c>
      <c r="C33" s="507">
        <v>0</v>
      </c>
      <c r="D33" s="508">
        <v>0</v>
      </c>
      <c r="E33" s="415">
        <f t="shared" ref="E33" si="2">C33*B33*(1+D33)</f>
        <v>0</v>
      </c>
      <c r="F33" s="154" t="s">
        <v>688</v>
      </c>
      <c r="G33" s="152"/>
      <c r="H33" s="230" t="s">
        <v>3</v>
      </c>
      <c r="J33" s="4"/>
      <c r="K33" s="4"/>
      <c r="L33" s="4"/>
      <c r="M33" s="4"/>
      <c r="N33" s="4"/>
      <c r="O33" s="4"/>
      <c r="P33" s="4"/>
      <c r="Q33" s="4"/>
      <c r="R33" s="4"/>
      <c r="S33" s="4"/>
      <c r="T33" s="4"/>
      <c r="U33" s="4"/>
      <c r="V33" s="4"/>
      <c r="W33" s="4"/>
      <c r="X33" s="4"/>
      <c r="Y33" s="4"/>
      <c r="Z33" s="4"/>
      <c r="AA33" s="4"/>
      <c r="AB33" s="4"/>
      <c r="AC33" s="4"/>
      <c r="AD33" s="4"/>
      <c r="AE33" s="4"/>
    </row>
    <row r="34" spans="1:31" s="5" customFormat="1" ht="14" x14ac:dyDescent="0.3">
      <c r="A34" s="440" t="s">
        <v>686</v>
      </c>
      <c r="B34" s="441"/>
      <c r="C34" s="442"/>
      <c r="D34" s="442"/>
      <c r="E34" s="458">
        <f>SUM(E33:E33)</f>
        <v>0</v>
      </c>
      <c r="F34" s="443"/>
      <c r="G34" s="155"/>
      <c r="H34" s="230" t="s">
        <v>3</v>
      </c>
      <c r="J34" s="4"/>
      <c r="K34" s="4"/>
      <c r="L34" s="4"/>
      <c r="M34" s="4"/>
      <c r="N34" s="4"/>
      <c r="O34" s="4"/>
      <c r="P34" s="4"/>
      <c r="Q34" s="4"/>
      <c r="R34" s="4"/>
      <c r="S34" s="4"/>
      <c r="T34" s="4"/>
      <c r="U34" s="4"/>
      <c r="V34" s="4"/>
      <c r="W34" s="4"/>
      <c r="X34" s="4"/>
      <c r="Y34" s="4"/>
      <c r="Z34" s="4"/>
      <c r="AA34" s="4"/>
      <c r="AB34" s="4"/>
      <c r="AC34" s="4"/>
      <c r="AD34" s="4"/>
      <c r="AE34" s="4"/>
    </row>
    <row r="35" spans="1:31" s="5" customFormat="1" ht="14" x14ac:dyDescent="0.3">
      <c r="A35" s="6"/>
      <c r="B35" s="6"/>
      <c r="C35" s="6"/>
      <c r="D35" s="6"/>
      <c r="E35" s="6"/>
      <c r="F35" s="6"/>
      <c r="G35" s="6"/>
      <c r="H35" s="230"/>
      <c r="J35" s="4"/>
      <c r="K35" s="4"/>
      <c r="L35" s="4"/>
      <c r="M35" s="4"/>
      <c r="N35" s="4"/>
      <c r="O35" s="4"/>
      <c r="P35" s="4"/>
      <c r="Q35" s="4"/>
      <c r="R35" s="4"/>
      <c r="S35" s="4"/>
      <c r="T35" s="4"/>
      <c r="U35" s="4"/>
      <c r="V35" s="4"/>
      <c r="W35" s="4"/>
      <c r="X35" s="4"/>
      <c r="Y35" s="4"/>
      <c r="Z35" s="4"/>
      <c r="AA35" s="4"/>
      <c r="AB35" s="4"/>
      <c r="AC35" s="4"/>
      <c r="AD35" s="4"/>
      <c r="AE35" s="4"/>
    </row>
    <row r="36" spans="1:31" s="5" customFormat="1" ht="14" x14ac:dyDescent="0.3">
      <c r="A36" s="6"/>
      <c r="B36" s="6"/>
      <c r="C36" s="6"/>
      <c r="D36" s="6"/>
      <c r="E36" s="6"/>
      <c r="F36" s="6"/>
      <c r="G36" s="6"/>
      <c r="H36" s="230"/>
      <c r="J36" s="4"/>
      <c r="K36" s="4"/>
      <c r="L36" s="4"/>
      <c r="M36" s="4"/>
      <c r="N36" s="4"/>
      <c r="O36" s="4"/>
      <c r="P36" s="4"/>
      <c r="Q36" s="4"/>
      <c r="R36" s="4"/>
      <c r="S36" s="4"/>
      <c r="T36" s="4"/>
      <c r="U36" s="4"/>
      <c r="V36" s="4"/>
      <c r="W36" s="4"/>
      <c r="X36" s="4"/>
      <c r="Y36" s="4"/>
      <c r="Z36" s="4"/>
      <c r="AA36" s="4"/>
      <c r="AB36" s="4"/>
      <c r="AC36" s="4"/>
      <c r="AD36" s="4"/>
      <c r="AE36" s="4"/>
    </row>
    <row r="37" spans="1:31" s="5" customFormat="1" ht="14" x14ac:dyDescent="0.3">
      <c r="A37" s="6"/>
      <c r="B37" s="6"/>
      <c r="C37" s="6"/>
      <c r="D37" s="6"/>
      <c r="E37" s="6"/>
      <c r="F37" s="6"/>
      <c r="G37" s="6"/>
      <c r="H37" s="230" t="s">
        <v>3</v>
      </c>
      <c r="J37" s="4"/>
      <c r="K37" s="4"/>
      <c r="L37" s="4"/>
      <c r="M37" s="4"/>
      <c r="N37" s="4"/>
      <c r="O37" s="4"/>
      <c r="P37" s="4"/>
      <c r="Q37" s="4"/>
      <c r="R37" s="4"/>
      <c r="S37" s="4"/>
      <c r="T37" s="4"/>
      <c r="U37" s="4"/>
      <c r="V37" s="4"/>
      <c r="W37" s="4"/>
      <c r="X37" s="4"/>
      <c r="Y37" s="4"/>
      <c r="Z37" s="4"/>
      <c r="AA37" s="4"/>
      <c r="AB37" s="4"/>
      <c r="AC37" s="4"/>
      <c r="AD37" s="4"/>
      <c r="AE37" s="4"/>
    </row>
    <row r="38" spans="1:31" s="5" customFormat="1" ht="14.5" x14ac:dyDescent="0.35">
      <c r="A38" s="416" t="s">
        <v>719</v>
      </c>
      <c r="B38" s="416"/>
      <c r="C38" s="6"/>
      <c r="D38" s="6"/>
      <c r="E38" s="6"/>
      <c r="F38" s="6"/>
      <c r="G38" s="6"/>
      <c r="H38" s="230" t="s">
        <v>3</v>
      </c>
      <c r="J38" s="4"/>
      <c r="K38" s="4"/>
      <c r="L38" s="4"/>
      <c r="M38" s="4"/>
      <c r="N38" s="4"/>
      <c r="O38" s="4"/>
      <c r="P38" s="4"/>
      <c r="Q38" s="4"/>
      <c r="R38" s="4"/>
      <c r="S38" s="4"/>
      <c r="T38" s="4"/>
      <c r="U38" s="4"/>
      <c r="V38" s="4"/>
      <c r="W38" s="4"/>
      <c r="X38" s="4"/>
      <c r="Y38" s="4"/>
      <c r="Z38" s="4"/>
      <c r="AA38" s="4"/>
      <c r="AB38" s="4"/>
      <c r="AC38" s="4"/>
      <c r="AD38" s="4"/>
      <c r="AE38" s="4"/>
    </row>
    <row r="39" spans="1:31" s="412" customFormat="1" ht="14" x14ac:dyDescent="0.25">
      <c r="A39" s="448" t="s">
        <v>673</v>
      </c>
      <c r="B39" s="449"/>
      <c r="C39" s="413" t="s">
        <v>674</v>
      </c>
      <c r="D39" s="413" t="s">
        <v>677</v>
      </c>
      <c r="E39" s="413" t="s">
        <v>676</v>
      </c>
      <c r="F39" s="409" t="s">
        <v>675</v>
      </c>
      <c r="G39" s="410"/>
      <c r="H39" s="411" t="s">
        <v>3</v>
      </c>
      <c r="J39" s="4"/>
      <c r="K39" s="4"/>
      <c r="L39" s="4"/>
      <c r="M39" s="4"/>
      <c r="N39" s="4"/>
      <c r="O39" s="4"/>
      <c r="P39" s="4"/>
      <c r="Q39" s="4"/>
      <c r="R39" s="4"/>
      <c r="S39" s="4"/>
      <c r="T39" s="4"/>
      <c r="U39" s="4"/>
      <c r="V39" s="4"/>
      <c r="W39" s="4"/>
      <c r="X39" s="4"/>
      <c r="Y39" s="4"/>
      <c r="Z39" s="4"/>
      <c r="AA39" s="4"/>
      <c r="AB39" s="4"/>
      <c r="AC39" s="4"/>
      <c r="AD39" s="4"/>
      <c r="AE39" s="4"/>
    </row>
    <row r="40" spans="1:31" s="5" customFormat="1" ht="14.5" x14ac:dyDescent="0.35">
      <c r="A40" s="153" t="s">
        <v>718</v>
      </c>
      <c r="B40" s="450"/>
      <c r="C40" s="507"/>
      <c r="D40" s="508">
        <v>0</v>
      </c>
      <c r="E40" s="415">
        <f>C40*(1+D40)</f>
        <v>0</v>
      </c>
      <c r="F40" s="451" t="s">
        <v>725</v>
      </c>
      <c r="G40" s="152"/>
      <c r="H40" s="230" t="s">
        <v>3</v>
      </c>
      <c r="J40" s="4"/>
      <c r="K40" s="4"/>
      <c r="L40" s="4"/>
      <c r="M40" s="4"/>
      <c r="N40" s="4"/>
      <c r="O40" s="4"/>
      <c r="P40" s="4"/>
      <c r="Q40" s="4"/>
      <c r="R40" s="4"/>
      <c r="S40" s="4"/>
      <c r="T40" s="4"/>
      <c r="U40" s="4"/>
      <c r="V40" s="4"/>
      <c r="W40" s="4"/>
      <c r="X40" s="4"/>
      <c r="Y40" s="4"/>
      <c r="Z40" s="4"/>
      <c r="AA40" s="4"/>
      <c r="AB40" s="4"/>
      <c r="AC40" s="4"/>
      <c r="AD40" s="4"/>
      <c r="AE40" s="4"/>
    </row>
    <row r="41" spans="1:31" s="5" customFormat="1" ht="14.5" x14ac:dyDescent="0.35">
      <c r="A41" s="153" t="s">
        <v>704</v>
      </c>
      <c r="B41" s="450"/>
      <c r="C41" s="507">
        <v>0</v>
      </c>
      <c r="D41" s="508">
        <v>0</v>
      </c>
      <c r="E41" s="415">
        <f>C41*(1+D41)</f>
        <v>0</v>
      </c>
      <c r="F41" s="451" t="s">
        <v>705</v>
      </c>
      <c r="G41" s="152"/>
      <c r="H41" s="230"/>
      <c r="J41" s="4"/>
      <c r="K41" s="4"/>
      <c r="L41" s="4"/>
      <c r="M41" s="4"/>
      <c r="N41" s="4"/>
      <c r="O41" s="4"/>
      <c r="P41" s="4"/>
      <c r="Q41" s="4"/>
      <c r="R41" s="4"/>
      <c r="S41" s="4"/>
      <c r="T41" s="4"/>
      <c r="U41" s="4"/>
      <c r="V41" s="4"/>
      <c r="W41" s="4"/>
      <c r="X41" s="4"/>
      <c r="Y41" s="4"/>
      <c r="Z41" s="4"/>
      <c r="AA41" s="4"/>
      <c r="AB41" s="4"/>
      <c r="AC41" s="4"/>
      <c r="AD41" s="4"/>
      <c r="AE41" s="4"/>
    </row>
    <row r="42" spans="1:31" s="5" customFormat="1" ht="14" x14ac:dyDescent="0.3">
      <c r="A42" s="440" t="s">
        <v>686</v>
      </c>
      <c r="B42" s="441"/>
      <c r="C42" s="442"/>
      <c r="D42" s="442"/>
      <c r="E42" s="458">
        <f>SUM(E40:E41)</f>
        <v>0</v>
      </c>
      <c r="F42" s="443"/>
      <c r="G42" s="155"/>
      <c r="H42" s="230" t="s">
        <v>3</v>
      </c>
      <c r="J42" s="4"/>
      <c r="K42" s="4"/>
      <c r="L42" s="4"/>
      <c r="M42" s="4"/>
      <c r="N42" s="4"/>
      <c r="O42" s="4"/>
      <c r="P42" s="4"/>
      <c r="Q42" s="4"/>
      <c r="R42" s="4"/>
      <c r="S42" s="4"/>
      <c r="T42" s="4"/>
      <c r="U42" s="4"/>
      <c r="V42" s="4"/>
      <c r="W42" s="4"/>
      <c r="X42" s="4"/>
      <c r="Y42" s="4"/>
      <c r="Z42" s="4"/>
      <c r="AA42" s="4"/>
      <c r="AB42" s="4"/>
      <c r="AC42" s="4"/>
      <c r="AD42" s="4"/>
      <c r="AE42" s="4"/>
    </row>
    <row r="43" spans="1:31" s="5" customFormat="1" ht="14" x14ac:dyDescent="0.3">
      <c r="A43" s="6"/>
      <c r="B43" s="6"/>
      <c r="C43" s="6"/>
      <c r="D43" s="6"/>
      <c r="E43" s="6"/>
      <c r="F43" s="6"/>
      <c r="G43" s="6"/>
      <c r="H43" s="230" t="s">
        <v>3</v>
      </c>
      <c r="J43" s="4"/>
      <c r="K43" s="4"/>
      <c r="L43" s="4"/>
      <c r="M43" s="4"/>
      <c r="N43" s="4"/>
      <c r="O43" s="4"/>
      <c r="P43" s="4"/>
      <c r="Q43" s="4"/>
      <c r="R43" s="4"/>
      <c r="S43" s="4"/>
      <c r="T43" s="4"/>
      <c r="U43" s="4"/>
      <c r="V43" s="4"/>
      <c r="W43" s="4"/>
      <c r="X43" s="4"/>
      <c r="Y43" s="4"/>
      <c r="Z43" s="4"/>
      <c r="AA43" s="4"/>
      <c r="AB43" s="4"/>
      <c r="AC43" s="4"/>
      <c r="AD43" s="4"/>
      <c r="AE43" s="4"/>
    </row>
    <row r="44" spans="1:31" s="5" customFormat="1" ht="14" x14ac:dyDescent="0.3">
      <c r="A44" s="6"/>
      <c r="B44" s="6"/>
      <c r="C44" s="6"/>
      <c r="D44" s="6"/>
      <c r="E44" s="6"/>
      <c r="F44" s="6"/>
      <c r="G44" s="6"/>
      <c r="H44" s="230" t="s">
        <v>3</v>
      </c>
      <c r="J44" s="4"/>
      <c r="K44" s="4"/>
      <c r="L44" s="4"/>
      <c r="M44" s="4"/>
      <c r="N44" s="4"/>
      <c r="O44" s="4"/>
      <c r="P44" s="4"/>
      <c r="Q44" s="4"/>
      <c r="R44" s="4"/>
      <c r="S44" s="4"/>
      <c r="T44" s="4"/>
      <c r="U44" s="4"/>
      <c r="V44" s="4"/>
      <c r="W44" s="4"/>
      <c r="X44" s="4"/>
      <c r="Y44" s="4"/>
      <c r="Z44" s="4"/>
      <c r="AA44" s="4"/>
      <c r="AB44" s="4"/>
      <c r="AC44" s="4"/>
      <c r="AD44" s="4"/>
      <c r="AE44" s="4"/>
    </row>
    <row r="45" spans="1:31" s="5" customFormat="1" ht="14" x14ac:dyDescent="0.3">
      <c r="A45" s="6"/>
      <c r="B45" s="6"/>
      <c r="C45" s="6"/>
      <c r="D45" s="6"/>
      <c r="E45" s="6"/>
      <c r="F45" s="6"/>
      <c r="G45" s="6"/>
      <c r="H45" s="230" t="s">
        <v>3</v>
      </c>
      <c r="J45" s="4"/>
      <c r="K45" s="4"/>
      <c r="L45" s="4"/>
      <c r="M45" s="4"/>
      <c r="N45" s="4"/>
      <c r="O45" s="4"/>
      <c r="P45" s="4"/>
      <c r="Q45" s="4"/>
      <c r="R45" s="4"/>
      <c r="S45" s="4"/>
      <c r="T45" s="4"/>
      <c r="U45" s="4"/>
      <c r="V45" s="4"/>
      <c r="W45" s="4"/>
      <c r="X45" s="4"/>
      <c r="Y45" s="4"/>
      <c r="Z45" s="4"/>
      <c r="AA45" s="4"/>
      <c r="AB45" s="4"/>
      <c r="AC45" s="4"/>
      <c r="AD45" s="4"/>
      <c r="AE45" s="4"/>
    </row>
    <row r="46" spans="1:31" s="5" customFormat="1" ht="14" x14ac:dyDescent="0.3">
      <c r="H46" s="467"/>
      <c r="J46" s="4"/>
      <c r="K46" s="4"/>
      <c r="L46" s="4"/>
      <c r="M46" s="4"/>
      <c r="N46" s="4"/>
      <c r="O46" s="4"/>
      <c r="P46" s="4"/>
      <c r="Q46" s="4"/>
      <c r="R46" s="4"/>
      <c r="S46" s="4"/>
      <c r="T46" s="4"/>
      <c r="U46" s="4"/>
      <c r="V46" s="4"/>
      <c r="W46" s="4"/>
      <c r="X46" s="4"/>
      <c r="Y46" s="4"/>
      <c r="Z46" s="4"/>
      <c r="AA46" s="4"/>
      <c r="AB46" s="4"/>
      <c r="AC46" s="4"/>
      <c r="AD46" s="4"/>
      <c r="AE46" s="4"/>
    </row>
    <row r="47" spans="1:31" s="5" customFormat="1" ht="14" x14ac:dyDescent="0.3">
      <c r="H47" s="467"/>
      <c r="J47" s="4"/>
      <c r="K47" s="4"/>
      <c r="L47" s="4"/>
      <c r="M47" s="4"/>
      <c r="N47" s="4"/>
      <c r="O47" s="4"/>
      <c r="P47" s="4"/>
      <c r="Q47" s="4"/>
      <c r="R47" s="4"/>
      <c r="S47" s="4"/>
      <c r="T47" s="4"/>
      <c r="U47" s="4"/>
      <c r="V47" s="4"/>
      <c r="W47" s="4"/>
      <c r="X47" s="4"/>
      <c r="Y47" s="4"/>
      <c r="Z47" s="4"/>
      <c r="AA47" s="4"/>
      <c r="AB47" s="4"/>
      <c r="AC47" s="4"/>
      <c r="AD47" s="4"/>
      <c r="AE47" s="4"/>
    </row>
    <row r="48" spans="1:31" s="5" customFormat="1" ht="14" x14ac:dyDescent="0.3">
      <c r="H48" s="467"/>
      <c r="J48" s="4"/>
      <c r="K48" s="4"/>
      <c r="L48" s="4"/>
      <c r="M48" s="4"/>
      <c r="N48" s="4"/>
      <c r="O48" s="4"/>
      <c r="P48" s="4"/>
      <c r="Q48" s="4"/>
      <c r="R48" s="4"/>
      <c r="S48" s="4"/>
      <c r="T48" s="4"/>
      <c r="U48" s="4"/>
      <c r="V48" s="4"/>
      <c r="W48" s="4"/>
      <c r="X48" s="4"/>
      <c r="Y48" s="4"/>
      <c r="Z48" s="4"/>
      <c r="AA48" s="4"/>
      <c r="AB48" s="4"/>
      <c r="AC48" s="4"/>
      <c r="AD48" s="4"/>
      <c r="AE48" s="4"/>
    </row>
    <row r="49" spans="8:31" s="5" customFormat="1" ht="14" x14ac:dyDescent="0.3">
      <c r="H49" s="467"/>
      <c r="J49" s="4"/>
      <c r="K49" s="4"/>
      <c r="L49" s="4"/>
      <c r="M49" s="4"/>
      <c r="N49" s="4"/>
      <c r="O49" s="4"/>
      <c r="P49" s="4"/>
      <c r="Q49" s="4"/>
      <c r="R49" s="4"/>
      <c r="S49" s="4"/>
      <c r="T49" s="4"/>
      <c r="U49" s="4"/>
      <c r="V49" s="4"/>
      <c r="W49" s="4"/>
      <c r="X49" s="4"/>
      <c r="Y49" s="4"/>
      <c r="Z49" s="4"/>
      <c r="AA49" s="4"/>
      <c r="AB49" s="4"/>
      <c r="AC49" s="4"/>
      <c r="AD49" s="4"/>
      <c r="AE49" s="4"/>
    </row>
    <row r="50" spans="8:31" s="5" customFormat="1" ht="14" x14ac:dyDescent="0.3">
      <c r="H50" s="467"/>
      <c r="J50" s="4"/>
      <c r="K50" s="4"/>
      <c r="L50" s="4"/>
      <c r="M50" s="4"/>
      <c r="N50" s="4"/>
      <c r="O50" s="4"/>
      <c r="P50" s="4"/>
      <c r="Q50" s="4"/>
      <c r="R50" s="4"/>
      <c r="S50" s="4"/>
      <c r="T50" s="4"/>
      <c r="U50" s="4"/>
      <c r="V50" s="4"/>
      <c r="W50" s="4"/>
      <c r="X50" s="4"/>
      <c r="Y50" s="4"/>
      <c r="Z50" s="4"/>
      <c r="AA50" s="4"/>
      <c r="AB50" s="4"/>
      <c r="AC50" s="4"/>
      <c r="AD50" s="4"/>
      <c r="AE50" s="4"/>
    </row>
    <row r="51" spans="8:31" s="5" customFormat="1" ht="14" x14ac:dyDescent="0.3">
      <c r="H51" s="467"/>
      <c r="J51" s="4"/>
      <c r="K51" s="4"/>
      <c r="L51" s="4"/>
      <c r="M51" s="4"/>
      <c r="N51" s="4"/>
      <c r="O51" s="4"/>
      <c r="P51" s="4"/>
      <c r="Q51" s="4"/>
      <c r="R51" s="4"/>
      <c r="S51" s="4"/>
      <c r="T51" s="4"/>
      <c r="U51" s="4"/>
      <c r="V51" s="4"/>
      <c r="W51" s="4"/>
      <c r="X51" s="4"/>
      <c r="Y51" s="4"/>
      <c r="Z51" s="4"/>
      <c r="AA51" s="4"/>
      <c r="AB51" s="4"/>
      <c r="AC51" s="4"/>
      <c r="AD51" s="4"/>
      <c r="AE51" s="4"/>
    </row>
    <row r="52" spans="8:31" s="5" customFormat="1" ht="14" x14ac:dyDescent="0.3">
      <c r="H52" s="467"/>
      <c r="J52" s="4"/>
      <c r="K52" s="4"/>
      <c r="L52" s="4"/>
      <c r="M52" s="4"/>
      <c r="N52" s="4"/>
      <c r="O52" s="4"/>
      <c r="P52" s="4"/>
      <c r="Q52" s="4"/>
      <c r="R52" s="4"/>
      <c r="S52" s="4"/>
      <c r="T52" s="4"/>
      <c r="U52" s="4"/>
      <c r="V52" s="4"/>
      <c r="W52" s="4"/>
      <c r="X52" s="4"/>
      <c r="Y52" s="4"/>
      <c r="Z52" s="4"/>
      <c r="AA52" s="4"/>
      <c r="AB52" s="4"/>
      <c r="AC52" s="4"/>
      <c r="AD52" s="4"/>
      <c r="AE52" s="4"/>
    </row>
    <row r="53" spans="8:31" s="5" customFormat="1" ht="14" x14ac:dyDescent="0.3">
      <c r="H53" s="467"/>
      <c r="J53" s="4"/>
      <c r="K53" s="4"/>
      <c r="L53" s="4"/>
      <c r="M53" s="4"/>
      <c r="N53" s="4"/>
      <c r="O53" s="4"/>
      <c r="P53" s="4"/>
      <c r="Q53" s="4"/>
      <c r="R53" s="4"/>
      <c r="S53" s="4"/>
      <c r="T53" s="4"/>
      <c r="U53" s="4"/>
      <c r="V53" s="4"/>
      <c r="W53" s="4"/>
      <c r="X53" s="4"/>
      <c r="Y53" s="4"/>
      <c r="Z53" s="4"/>
      <c r="AA53" s="4"/>
      <c r="AB53" s="4"/>
      <c r="AC53" s="4"/>
      <c r="AD53" s="4"/>
      <c r="AE53" s="4"/>
    </row>
    <row r="54" spans="8:31" s="5" customFormat="1" ht="14" x14ac:dyDescent="0.3">
      <c r="H54" s="467"/>
      <c r="J54" s="4"/>
      <c r="K54" s="4"/>
      <c r="L54" s="4"/>
      <c r="M54" s="4"/>
      <c r="N54" s="4"/>
      <c r="O54" s="4"/>
      <c r="P54" s="4"/>
      <c r="Q54" s="4"/>
      <c r="R54" s="4"/>
      <c r="S54" s="4"/>
      <c r="T54" s="4"/>
      <c r="U54" s="4"/>
      <c r="V54" s="4"/>
      <c r="W54" s="4"/>
      <c r="X54" s="4"/>
      <c r="Y54" s="4"/>
      <c r="Z54" s="4"/>
      <c r="AA54" s="4"/>
      <c r="AB54" s="4"/>
      <c r="AC54" s="4"/>
      <c r="AD54" s="4"/>
      <c r="AE54" s="4"/>
    </row>
    <row r="55" spans="8:31" s="5" customFormat="1" ht="14" x14ac:dyDescent="0.3">
      <c r="H55" s="467"/>
      <c r="J55" s="4"/>
      <c r="K55" s="4"/>
      <c r="L55" s="4"/>
      <c r="M55" s="4"/>
      <c r="N55" s="4"/>
      <c r="O55" s="4"/>
      <c r="P55" s="4"/>
      <c r="Q55" s="4"/>
      <c r="R55" s="4"/>
      <c r="S55" s="4"/>
      <c r="T55" s="4"/>
      <c r="U55" s="4"/>
      <c r="V55" s="4"/>
      <c r="W55" s="4"/>
      <c r="X55" s="4"/>
      <c r="Y55" s="4"/>
      <c r="Z55" s="4"/>
      <c r="AA55" s="4"/>
      <c r="AB55" s="4"/>
      <c r="AC55" s="4"/>
      <c r="AD55" s="4"/>
      <c r="AE55" s="4"/>
    </row>
    <row r="56" spans="8:31" s="5" customFormat="1" ht="14" x14ac:dyDescent="0.3">
      <c r="H56" s="467"/>
      <c r="J56" s="4"/>
      <c r="K56" s="4"/>
      <c r="L56" s="4"/>
      <c r="M56" s="4"/>
      <c r="N56" s="4"/>
      <c r="O56" s="4"/>
      <c r="P56" s="4"/>
      <c r="Q56" s="4"/>
      <c r="R56" s="4"/>
      <c r="S56" s="4"/>
      <c r="T56" s="4"/>
      <c r="U56" s="4"/>
      <c r="V56" s="4"/>
      <c r="W56" s="4"/>
      <c r="X56" s="4"/>
      <c r="Y56" s="4"/>
      <c r="Z56" s="4"/>
      <c r="AA56" s="4"/>
      <c r="AB56" s="4"/>
      <c r="AC56" s="4"/>
      <c r="AD56" s="4"/>
      <c r="AE56" s="4"/>
    </row>
    <row r="57" spans="8:31" s="5" customFormat="1" ht="14" x14ac:dyDescent="0.3">
      <c r="H57" s="467"/>
      <c r="J57" s="4"/>
      <c r="K57" s="4"/>
      <c r="L57" s="4"/>
      <c r="M57" s="4"/>
      <c r="N57" s="4"/>
      <c r="O57" s="4"/>
      <c r="P57" s="4"/>
      <c r="Q57" s="4"/>
      <c r="R57" s="4"/>
      <c r="S57" s="4"/>
      <c r="T57" s="4"/>
      <c r="U57" s="4"/>
      <c r="V57" s="4"/>
      <c r="W57" s="4"/>
      <c r="X57" s="4"/>
      <c r="Y57" s="4"/>
      <c r="Z57" s="4"/>
      <c r="AA57" s="4"/>
      <c r="AB57" s="4"/>
      <c r="AC57" s="4"/>
      <c r="AD57" s="4"/>
      <c r="AE57" s="4"/>
    </row>
    <row r="58" spans="8:31" s="5" customFormat="1" ht="14" x14ac:dyDescent="0.3">
      <c r="H58" s="467"/>
      <c r="J58" s="4"/>
      <c r="K58" s="4"/>
      <c r="L58" s="4"/>
      <c r="M58" s="4"/>
      <c r="N58" s="4"/>
      <c r="O58" s="4"/>
      <c r="P58" s="4"/>
      <c r="Q58" s="4"/>
      <c r="R58" s="4"/>
      <c r="S58" s="4"/>
      <c r="T58" s="4"/>
      <c r="U58" s="4"/>
      <c r="V58" s="4"/>
      <c r="W58" s="4"/>
      <c r="X58" s="4"/>
      <c r="Y58" s="4"/>
      <c r="Z58" s="4"/>
      <c r="AA58" s="4"/>
      <c r="AB58" s="4"/>
      <c r="AC58" s="4"/>
      <c r="AD58" s="4"/>
      <c r="AE58" s="4"/>
    </row>
    <row r="59" spans="8:31" s="5" customFormat="1" ht="14" x14ac:dyDescent="0.3">
      <c r="H59" s="467"/>
      <c r="J59" s="4"/>
      <c r="K59" s="4"/>
      <c r="L59" s="4"/>
      <c r="M59" s="4"/>
      <c r="N59" s="4"/>
      <c r="O59" s="4"/>
      <c r="P59" s="4"/>
      <c r="Q59" s="4"/>
      <c r="R59" s="4"/>
      <c r="S59" s="4"/>
      <c r="T59" s="4"/>
      <c r="U59" s="4"/>
      <c r="V59" s="4"/>
      <c r="W59" s="4"/>
      <c r="X59" s="4"/>
      <c r="Y59" s="4"/>
      <c r="Z59" s="4"/>
      <c r="AA59" s="4"/>
      <c r="AB59" s="4"/>
      <c r="AC59" s="4"/>
      <c r="AD59" s="4"/>
      <c r="AE59" s="4"/>
    </row>
    <row r="60" spans="8:31" s="5" customFormat="1" ht="14" x14ac:dyDescent="0.3">
      <c r="H60" s="467"/>
      <c r="J60" s="4"/>
      <c r="K60" s="4"/>
      <c r="L60" s="4"/>
      <c r="M60" s="4"/>
      <c r="N60" s="4"/>
      <c r="O60" s="4"/>
      <c r="P60" s="4"/>
      <c r="Q60" s="4"/>
      <c r="R60" s="4"/>
      <c r="S60" s="4"/>
      <c r="T60" s="4"/>
      <c r="U60" s="4"/>
      <c r="V60" s="4"/>
      <c r="W60" s="4"/>
      <c r="X60" s="4"/>
      <c r="Y60" s="4"/>
      <c r="Z60" s="4"/>
      <c r="AA60" s="4"/>
      <c r="AB60" s="4"/>
      <c r="AC60" s="4"/>
      <c r="AD60" s="4"/>
      <c r="AE60" s="4"/>
    </row>
    <row r="61" spans="8:31" s="5" customFormat="1" ht="14" x14ac:dyDescent="0.3">
      <c r="H61" s="467"/>
    </row>
    <row r="62" spans="8:31" s="5" customFormat="1" ht="14" x14ac:dyDescent="0.3">
      <c r="H62" s="467"/>
    </row>
    <row r="63" spans="8:31" s="5" customFormat="1" ht="14" x14ac:dyDescent="0.3">
      <c r="H63" s="467"/>
    </row>
    <row r="64" spans="8:31" s="5" customFormat="1" ht="14" x14ac:dyDescent="0.3">
      <c r="H64" s="467"/>
    </row>
    <row r="65" spans="1:8" s="5" customFormat="1" ht="14" x14ac:dyDescent="0.3">
      <c r="H65" s="467"/>
    </row>
    <row r="66" spans="1:8" s="5" customFormat="1" ht="14" x14ac:dyDescent="0.3">
      <c r="H66" s="467"/>
    </row>
    <row r="67" spans="1:8" s="5" customFormat="1" ht="14" x14ac:dyDescent="0.3">
      <c r="H67" s="467"/>
    </row>
    <row r="68" spans="1:8" ht="14" x14ac:dyDescent="0.3">
      <c r="A68" s="5"/>
      <c r="B68" s="5"/>
      <c r="C68" s="5"/>
      <c r="D68" s="5"/>
      <c r="E68" s="5"/>
      <c r="F68" s="5"/>
      <c r="G68" s="5"/>
      <c r="H68" s="467"/>
    </row>
    <row r="69" spans="1:8" ht="14" x14ac:dyDescent="0.3">
      <c r="A69" s="5"/>
      <c r="B69" s="5"/>
      <c r="C69" s="5"/>
      <c r="D69" s="5"/>
      <c r="E69" s="5"/>
      <c r="F69" s="5"/>
      <c r="G69" s="5"/>
      <c r="H69" s="467"/>
    </row>
    <row r="70" spans="1:8" ht="14" x14ac:dyDescent="0.3">
      <c r="A70" s="5"/>
      <c r="B70" s="5"/>
      <c r="C70" s="5"/>
      <c r="D70" s="5"/>
      <c r="E70" s="5"/>
      <c r="F70" s="5"/>
      <c r="G70" s="5"/>
    </row>
    <row r="71" spans="1:8" ht="14" x14ac:dyDescent="0.3">
      <c r="A71" s="5"/>
      <c r="B71" s="5"/>
      <c r="C71" s="5"/>
      <c r="D71" s="5"/>
      <c r="E71" s="5"/>
      <c r="F71" s="5"/>
      <c r="G71" s="5"/>
    </row>
    <row r="72" spans="1:8" ht="14" x14ac:dyDescent="0.3">
      <c r="A72" s="5"/>
      <c r="B72" s="5"/>
      <c r="C72" s="5"/>
      <c r="D72" s="5"/>
      <c r="E72" s="5"/>
      <c r="F72" s="5"/>
      <c r="G72" s="5"/>
    </row>
    <row r="73" spans="1:8" ht="14" x14ac:dyDescent="0.3">
      <c r="A73" s="5"/>
      <c r="B73" s="5"/>
      <c r="C73" s="5"/>
      <c r="D73" s="5"/>
      <c r="E73" s="5"/>
      <c r="F73" s="5"/>
      <c r="G73" s="5"/>
    </row>
  </sheetData>
  <sheetProtection algorithmName="SHA-512" hashValue="6Z9kZIKpghZyFM/tK045p3if4dymp3rhYVr4UrIhY2kPWIVIsvNXlA5SyKnpD8jQ0J4CGjPi3lYRK6XWkTvXkg==" saltValue="q8O7vbmptYvZ4FkCaTCt9g==" spinCount="100000" sheet="1" objects="1" scenarios="1"/>
  <phoneticPr fontId="56" type="noConversion"/>
  <hyperlinks>
    <hyperlink ref="C1" location="'2. Guide'!A1" display="Back to guide" xr:uid="{458C1D02-CBDC-45D9-95AE-C7CCDBFE7272}"/>
    <hyperlink ref="F40" r:id="rId1" display="Alivecor website (accessed 12/09/2022)" xr:uid="{3FFF1788-F91A-4E76-830B-F9D6D482E14C}"/>
    <hyperlink ref="F7" r:id="rId2" xr:uid="{38895336-EE68-4940-B47A-77871524DC99}"/>
    <hyperlink ref="F18" r:id="rId3" xr:uid="{06D69AC3-33E3-4BDC-B4C6-7F93EFE7EEAA}"/>
    <hyperlink ref="F41" r:id="rId4" xr:uid="{14CEF4C7-7C38-4D78-9056-110BE2708855}"/>
  </hyperlinks>
  <pageMargins left="0.70866141732283472" right="0.70866141732283472" top="0.74803149606299213" bottom="0.74803149606299213" header="0.31496062992125984" footer="0.31496062992125984"/>
  <pageSetup paperSize="9" scale="51"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E500"/>
  <sheetViews>
    <sheetView showGridLines="0" zoomScale="90" zoomScaleNormal="90" workbookViewId="0"/>
  </sheetViews>
  <sheetFormatPr defaultColWidth="9.1796875" defaultRowHeight="15.5" x14ac:dyDescent="0.35"/>
  <cols>
    <col min="1" max="1" width="85.1796875" style="221" customWidth="1"/>
    <col min="2" max="2" width="15.81640625" style="261" customWidth="1"/>
    <col min="3" max="3" width="15.81640625" style="2" customWidth="1"/>
    <col min="4" max="5" width="15.81640625" style="70" customWidth="1"/>
    <col min="6" max="6" width="3.81640625" style="70" customWidth="1"/>
    <col min="7" max="9" width="15.81640625" style="262" customWidth="1"/>
    <col min="10" max="16384" width="9.1796875" style="2"/>
  </cols>
  <sheetData>
    <row r="1" spans="1:16" ht="30" customHeight="1" x14ac:dyDescent="0.35">
      <c r="A1" s="185" t="str">
        <f>'Assumptions input'!A1</f>
        <v>KardiaMobile 6L for measuring cardiac QT interval in people having antipsychotic medication</v>
      </c>
      <c r="B1" s="244"/>
      <c r="C1" s="245"/>
      <c r="D1" s="246" t="s">
        <v>3</v>
      </c>
      <c r="E1" s="224" t="s">
        <v>3</v>
      </c>
      <c r="F1" s="224" t="s">
        <v>3</v>
      </c>
      <c r="G1" s="224" t="s">
        <v>3</v>
      </c>
      <c r="H1" s="224" t="s">
        <v>3</v>
      </c>
      <c r="I1" s="224" t="s">
        <v>3</v>
      </c>
    </row>
    <row r="2" spans="1:16" ht="30" customHeight="1" x14ac:dyDescent="0.3">
      <c r="A2" s="186" t="s">
        <v>359</v>
      </c>
      <c r="B2" s="247" t="s">
        <v>3</v>
      </c>
      <c r="C2" s="248" t="s">
        <v>3</v>
      </c>
      <c r="D2" s="249" t="s">
        <v>3</v>
      </c>
      <c r="E2" s="223" t="s">
        <v>3</v>
      </c>
      <c r="F2" s="223" t="s">
        <v>3</v>
      </c>
      <c r="G2" s="224" t="s">
        <v>3</v>
      </c>
      <c r="H2" s="224" t="s">
        <v>3</v>
      </c>
      <c r="I2" s="224" t="s">
        <v>3</v>
      </c>
    </row>
    <row r="3" spans="1:16" s="184" customFormat="1" ht="14.5" thickBot="1" x14ac:dyDescent="0.35">
      <c r="A3" s="223"/>
      <c r="B3" s="341"/>
      <c r="C3" s="223"/>
      <c r="D3" s="249"/>
      <c r="E3" s="249"/>
      <c r="F3" s="249"/>
      <c r="G3" s="224" t="s">
        <v>3</v>
      </c>
      <c r="H3" s="224" t="s">
        <v>3</v>
      </c>
      <c r="I3" s="224" t="s">
        <v>3</v>
      </c>
      <c r="J3" s="2"/>
      <c r="K3" s="2"/>
      <c r="L3" s="2"/>
      <c r="M3" s="2"/>
      <c r="N3" s="2"/>
      <c r="O3" s="2"/>
      <c r="P3" s="2"/>
    </row>
    <row r="4" spans="1:16" s="184" customFormat="1" ht="45" customHeight="1" x14ac:dyDescent="0.35">
      <c r="A4" s="471" t="s">
        <v>690</v>
      </c>
      <c r="B4" s="472" t="s">
        <v>483</v>
      </c>
      <c r="C4" s="473" t="s">
        <v>457</v>
      </c>
      <c r="D4" s="474" t="s">
        <v>458</v>
      </c>
      <c r="E4" s="475" t="s">
        <v>459</v>
      </c>
      <c r="F4" s="476"/>
      <c r="G4" s="477" t="s">
        <v>460</v>
      </c>
      <c r="H4" s="478" t="s">
        <v>461</v>
      </c>
      <c r="I4" s="479" t="s">
        <v>462</v>
      </c>
      <c r="J4" s="256"/>
    </row>
    <row r="5" spans="1:16" s="184" customFormat="1" ht="14" x14ac:dyDescent="0.3">
      <c r="A5" s="294" t="s">
        <v>679</v>
      </c>
      <c r="B5" s="510">
        <v>0</v>
      </c>
      <c r="C5" s="342">
        <f>'Assumptions input'!C20</f>
        <v>0</v>
      </c>
      <c r="D5" s="343">
        <f>'Assumptions input'!E20</f>
        <v>0</v>
      </c>
      <c r="E5" s="323">
        <f>D5-C5</f>
        <v>0</v>
      </c>
      <c r="F5" s="257"/>
      <c r="G5" s="344">
        <f>B5*C5</f>
        <v>0</v>
      </c>
      <c r="H5" s="345">
        <f>B5*D5</f>
        <v>0</v>
      </c>
      <c r="I5" s="346">
        <f>H5-G5</f>
        <v>0</v>
      </c>
      <c r="J5" s="256"/>
      <c r="K5" s="2"/>
      <c r="L5" s="2"/>
      <c r="M5" s="2"/>
      <c r="N5" s="2"/>
      <c r="O5" s="2"/>
      <c r="P5" s="2"/>
    </row>
    <row r="6" spans="1:16" s="184" customFormat="1" ht="14" x14ac:dyDescent="0.3">
      <c r="A6" s="294" t="s">
        <v>714</v>
      </c>
      <c r="B6" s="510">
        <f>'Unit costs '!E8</f>
        <v>74.91</v>
      </c>
      <c r="C6" s="342">
        <f>'Assumptions input'!C21</f>
        <v>0</v>
      </c>
      <c r="D6" s="343">
        <f>'Assumptions input'!E21</f>
        <v>0</v>
      </c>
      <c r="E6" s="323">
        <f t="shared" ref="E6" si="0">D6-C6</f>
        <v>0</v>
      </c>
      <c r="F6" s="257"/>
      <c r="G6" s="344">
        <f t="shared" ref="G6" si="1">B6*C6</f>
        <v>0</v>
      </c>
      <c r="H6" s="345">
        <f t="shared" ref="H6" si="2">B6*D6</f>
        <v>0</v>
      </c>
      <c r="I6" s="346">
        <f t="shared" ref="I6" si="3">H6-G6</f>
        <v>0</v>
      </c>
      <c r="J6" s="256"/>
      <c r="K6" s="2"/>
      <c r="L6" s="2"/>
      <c r="M6" s="2"/>
      <c r="N6" s="2"/>
      <c r="O6" s="2"/>
      <c r="P6" s="2"/>
    </row>
    <row r="7" spans="1:16" s="184" customFormat="1" ht="14" x14ac:dyDescent="0.3">
      <c r="A7" s="294" t="s">
        <v>703</v>
      </c>
      <c r="B7" s="510">
        <f>'Unit costs '!E8</f>
        <v>74.91</v>
      </c>
      <c r="C7" s="342">
        <f>'Assumptions input'!C31</f>
        <v>0</v>
      </c>
      <c r="D7" s="343">
        <f>'Assumptions input'!E31</f>
        <v>0</v>
      </c>
      <c r="E7" s="323">
        <f>D7-C7</f>
        <v>0</v>
      </c>
      <c r="F7" s="257"/>
      <c r="G7" s="344">
        <f>B7*C7</f>
        <v>0</v>
      </c>
      <c r="H7" s="345">
        <f>B7*D7</f>
        <v>0</v>
      </c>
      <c r="I7" s="346">
        <f>H7-G7</f>
        <v>0</v>
      </c>
      <c r="J7" s="256"/>
      <c r="K7" s="2"/>
      <c r="L7" s="2"/>
      <c r="M7" s="2"/>
      <c r="N7" s="2"/>
      <c r="O7" s="2"/>
      <c r="P7" s="2"/>
    </row>
    <row r="8" spans="1:16" s="184" customFormat="1" ht="14" x14ac:dyDescent="0.3">
      <c r="A8" s="294" t="s">
        <v>715</v>
      </c>
      <c r="B8" s="510">
        <f>'Unit costs '!E20</f>
        <v>0</v>
      </c>
      <c r="C8" s="342">
        <f>'Assumptions input'!C22</f>
        <v>0</v>
      </c>
      <c r="D8" s="343">
        <f>'Assumptions input'!E22</f>
        <v>0</v>
      </c>
      <c r="E8" s="323">
        <f t="shared" ref="E8:E16" si="4">D8-C8</f>
        <v>0</v>
      </c>
      <c r="F8" s="257"/>
      <c r="G8" s="344">
        <f t="shared" ref="G8" si="5">B8*C8</f>
        <v>0</v>
      </c>
      <c r="H8" s="345">
        <f t="shared" ref="H8" si="6">B8*D8</f>
        <v>0</v>
      </c>
      <c r="I8" s="346">
        <f t="shared" ref="I8" si="7">H8-G8</f>
        <v>0</v>
      </c>
      <c r="J8" s="256"/>
      <c r="K8" s="2"/>
      <c r="L8" s="2"/>
      <c r="M8" s="2"/>
      <c r="N8" s="2"/>
      <c r="O8" s="2"/>
      <c r="P8" s="2"/>
    </row>
    <row r="9" spans="1:16" s="184" customFormat="1" ht="14" x14ac:dyDescent="0.3">
      <c r="A9" s="489" t="s">
        <v>735</v>
      </c>
      <c r="B9" s="509"/>
      <c r="C9" s="464"/>
      <c r="D9" s="465"/>
      <c r="E9" s="323"/>
      <c r="F9" s="257"/>
      <c r="G9" s="344"/>
      <c r="H9" s="345"/>
      <c r="I9" s="346"/>
      <c r="J9" s="256"/>
      <c r="K9" s="2"/>
      <c r="L9" s="2"/>
      <c r="M9" s="2"/>
      <c r="N9" s="2"/>
      <c r="O9" s="2"/>
      <c r="P9" s="2"/>
    </row>
    <row r="10" spans="1:16" s="184" customFormat="1" ht="14" x14ac:dyDescent="0.3">
      <c r="A10" s="466" t="s">
        <v>736</v>
      </c>
      <c r="B10" s="511">
        <f>'Unit costs '!E$27</f>
        <v>0</v>
      </c>
      <c r="C10" s="464">
        <f>'Assumptions input'!C25</f>
        <v>0</v>
      </c>
      <c r="D10" s="465">
        <f>'Assumptions input'!E25</f>
        <v>0</v>
      </c>
      <c r="E10" s="323">
        <f>D10-C10</f>
        <v>0</v>
      </c>
      <c r="F10" s="257"/>
      <c r="G10" s="344">
        <f>B10*C10</f>
        <v>0</v>
      </c>
      <c r="H10" s="345">
        <f>B10*D10</f>
        <v>0</v>
      </c>
      <c r="I10" s="346">
        <f>H10-G10</f>
        <v>0</v>
      </c>
      <c r="J10" s="256"/>
      <c r="K10" s="2"/>
      <c r="L10" s="2"/>
      <c r="M10" s="2"/>
      <c r="N10" s="2"/>
      <c r="O10" s="2"/>
      <c r="P10" s="2"/>
    </row>
    <row r="11" spans="1:16" s="184" customFormat="1" ht="14" x14ac:dyDescent="0.3">
      <c r="A11" s="466" t="s">
        <v>737</v>
      </c>
      <c r="B11" s="511">
        <f>'Unit costs '!E$27</f>
        <v>0</v>
      </c>
      <c r="C11" s="464">
        <f>'Assumptions input'!C28</f>
        <v>0</v>
      </c>
      <c r="D11" s="465">
        <f>'Assumptions input'!E28</f>
        <v>0</v>
      </c>
      <c r="E11" s="323">
        <f t="shared" si="4"/>
        <v>0</v>
      </c>
      <c r="F11" s="257"/>
      <c r="G11" s="344">
        <f t="shared" ref="G11:G15" si="8">B11*C11</f>
        <v>0</v>
      </c>
      <c r="H11" s="345">
        <f t="shared" ref="H11:H15" si="9">B11*D11</f>
        <v>0</v>
      </c>
      <c r="I11" s="346">
        <f t="shared" ref="I11:I15" si="10">H11-G11</f>
        <v>0</v>
      </c>
      <c r="J11" s="256"/>
      <c r="K11" s="2"/>
      <c r="L11" s="2"/>
      <c r="M11" s="2"/>
      <c r="N11" s="2"/>
      <c r="O11" s="2"/>
      <c r="P11" s="2"/>
    </row>
    <row r="12" spans="1:16" s="184" customFormat="1" ht="14" x14ac:dyDescent="0.3">
      <c r="A12" s="294" t="s">
        <v>738</v>
      </c>
      <c r="B12" s="511">
        <f>'Unit costs '!E$27</f>
        <v>0</v>
      </c>
      <c r="C12" s="464">
        <f>'Assumptions input'!C32</f>
        <v>0</v>
      </c>
      <c r="D12" s="465">
        <f>'Assumptions input'!E32</f>
        <v>0</v>
      </c>
      <c r="E12" s="323">
        <f>D12-C12</f>
        <v>0</v>
      </c>
      <c r="F12" s="257"/>
      <c r="G12" s="344">
        <f>B12*C12</f>
        <v>0</v>
      </c>
      <c r="H12" s="345">
        <f>B12*D12</f>
        <v>0</v>
      </c>
      <c r="I12" s="346">
        <f>H12-G12</f>
        <v>0</v>
      </c>
      <c r="J12" s="256"/>
      <c r="K12" s="2"/>
      <c r="L12" s="2"/>
      <c r="M12" s="2"/>
      <c r="N12" s="2"/>
      <c r="O12" s="2"/>
      <c r="P12" s="2"/>
    </row>
    <row r="13" spans="1:16" s="184" customFormat="1" ht="14" x14ac:dyDescent="0.3">
      <c r="A13" s="489" t="s">
        <v>739</v>
      </c>
      <c r="B13" s="509"/>
      <c r="C13" s="464"/>
      <c r="D13" s="465"/>
      <c r="E13" s="323"/>
      <c r="F13" s="257"/>
      <c r="G13" s="344"/>
      <c r="H13" s="345"/>
      <c r="I13" s="346"/>
      <c r="J13" s="256"/>
      <c r="K13" s="2"/>
      <c r="L13" s="2"/>
      <c r="M13" s="2"/>
      <c r="N13" s="2"/>
      <c r="O13" s="2"/>
      <c r="P13" s="2"/>
    </row>
    <row r="14" spans="1:16" s="184" customFormat="1" ht="14" x14ac:dyDescent="0.3">
      <c r="A14" s="466" t="s">
        <v>736</v>
      </c>
      <c r="B14" s="511">
        <f>'Unit costs '!E$34</f>
        <v>0</v>
      </c>
      <c r="C14" s="464">
        <f>'Assumptions input'!C26</f>
        <v>0</v>
      </c>
      <c r="D14" s="465">
        <f>'Assumptions input'!E26</f>
        <v>0</v>
      </c>
      <c r="E14" s="323">
        <f>D14-C14</f>
        <v>0</v>
      </c>
      <c r="F14" s="257"/>
      <c r="G14" s="344">
        <f>B14*C14</f>
        <v>0</v>
      </c>
      <c r="H14" s="345">
        <f>B14*D14</f>
        <v>0</v>
      </c>
      <c r="I14" s="346">
        <f>H14-G14</f>
        <v>0</v>
      </c>
      <c r="J14" s="256"/>
      <c r="K14" s="2"/>
      <c r="L14" s="2"/>
      <c r="M14" s="2"/>
      <c r="N14" s="2"/>
      <c r="O14" s="2"/>
      <c r="P14" s="2"/>
    </row>
    <row r="15" spans="1:16" s="184" customFormat="1" ht="14" x14ac:dyDescent="0.3">
      <c r="A15" s="466" t="s">
        <v>737</v>
      </c>
      <c r="B15" s="511">
        <f>'Unit costs '!E$34</f>
        <v>0</v>
      </c>
      <c r="C15" s="464">
        <f>'Assumptions input'!C29</f>
        <v>0</v>
      </c>
      <c r="D15" s="465">
        <f>'Assumptions input'!E29</f>
        <v>0</v>
      </c>
      <c r="E15" s="323">
        <f t="shared" si="4"/>
        <v>0</v>
      </c>
      <c r="F15" s="257"/>
      <c r="G15" s="344">
        <f t="shared" si="8"/>
        <v>0</v>
      </c>
      <c r="H15" s="345">
        <f t="shared" si="9"/>
        <v>0</v>
      </c>
      <c r="I15" s="346">
        <f t="shared" si="10"/>
        <v>0</v>
      </c>
      <c r="J15" s="256"/>
      <c r="K15" s="2"/>
      <c r="L15" s="2"/>
      <c r="M15" s="2"/>
      <c r="N15" s="2"/>
      <c r="O15" s="2"/>
      <c r="P15" s="2"/>
    </row>
    <row r="16" spans="1:16" s="184" customFormat="1" ht="14" x14ac:dyDescent="0.3">
      <c r="A16" s="294" t="s">
        <v>738</v>
      </c>
      <c r="B16" s="512">
        <f>'Unit costs '!E$34</f>
        <v>0</v>
      </c>
      <c r="C16" s="464">
        <f>'Assumptions input'!C33</f>
        <v>0</v>
      </c>
      <c r="D16" s="465">
        <f>'Assumptions input'!E33</f>
        <v>0</v>
      </c>
      <c r="E16" s="323">
        <f t="shared" si="4"/>
        <v>0</v>
      </c>
      <c r="F16" s="257"/>
      <c r="G16" s="344">
        <f t="shared" ref="G16" si="11">B16*C16</f>
        <v>0</v>
      </c>
      <c r="H16" s="345">
        <f t="shared" ref="H16" si="12">B16*D16</f>
        <v>0</v>
      </c>
      <c r="I16" s="346">
        <f t="shared" ref="I16" si="13">H16-G16</f>
        <v>0</v>
      </c>
      <c r="J16" s="256"/>
      <c r="K16" s="2"/>
      <c r="L16" s="2"/>
      <c r="M16" s="2"/>
      <c r="N16" s="2"/>
      <c r="O16" s="2"/>
      <c r="P16" s="2"/>
    </row>
    <row r="17" spans="1:31" ht="14.5" thickBot="1" x14ac:dyDescent="0.35">
      <c r="A17" s="194" t="s">
        <v>726</v>
      </c>
      <c r="B17" s="253"/>
      <c r="C17" s="254"/>
      <c r="D17" s="298"/>
      <c r="E17" s="295"/>
      <c r="F17" s="252"/>
      <c r="G17" s="255">
        <f>SUM(G6:G8)</f>
        <v>0</v>
      </c>
      <c r="H17" s="296">
        <f>SUM(H6:H8)</f>
        <v>0</v>
      </c>
      <c r="I17" s="255">
        <f>SUM(I6:I8)</f>
        <v>0</v>
      </c>
      <c r="J17" s="183"/>
      <c r="Q17" s="184"/>
      <c r="R17" s="184"/>
      <c r="S17" s="184"/>
      <c r="T17" s="184"/>
      <c r="U17" s="184"/>
      <c r="V17" s="184"/>
      <c r="W17" s="184"/>
      <c r="X17" s="184"/>
      <c r="Y17" s="184"/>
      <c r="Z17" s="184"/>
      <c r="AA17" s="184"/>
      <c r="AB17" s="184"/>
      <c r="AC17" s="184"/>
      <c r="AD17" s="184"/>
      <c r="AE17" s="184"/>
    </row>
    <row r="18" spans="1:31" ht="14" x14ac:dyDescent="0.3">
      <c r="A18" s="469"/>
      <c r="C18" s="70"/>
      <c r="G18" s="347"/>
      <c r="H18" s="347"/>
      <c r="I18" s="347"/>
      <c r="Q18" s="184"/>
      <c r="R18" s="184"/>
      <c r="S18" s="184"/>
      <c r="T18" s="184"/>
      <c r="U18" s="184"/>
      <c r="V18" s="184"/>
      <c r="W18" s="184"/>
      <c r="X18" s="184"/>
      <c r="Y18" s="184"/>
      <c r="Z18" s="184"/>
      <c r="AA18" s="184"/>
      <c r="AB18" s="184"/>
      <c r="AC18" s="184"/>
      <c r="AD18" s="184"/>
      <c r="AE18" s="184"/>
    </row>
    <row r="19" spans="1:31" ht="14.5" thickBot="1" x14ac:dyDescent="0.35">
      <c r="A19" s="224" t="s">
        <v>3</v>
      </c>
      <c r="B19" s="250" t="s">
        <v>3</v>
      </c>
      <c r="C19" s="224" t="s">
        <v>3</v>
      </c>
      <c r="D19" s="246" t="s">
        <v>3</v>
      </c>
      <c r="E19" s="246" t="s">
        <v>3</v>
      </c>
      <c r="F19" s="246" t="s">
        <v>3</v>
      </c>
      <c r="G19" s="251" t="s">
        <v>3</v>
      </c>
      <c r="H19" s="251" t="s">
        <v>3</v>
      </c>
      <c r="I19" s="251" t="s">
        <v>3</v>
      </c>
      <c r="Q19" s="184"/>
      <c r="R19" s="184"/>
      <c r="S19" s="184"/>
      <c r="T19" s="184"/>
      <c r="U19" s="184"/>
      <c r="V19" s="184"/>
      <c r="W19" s="184"/>
      <c r="X19" s="184"/>
      <c r="Y19" s="184"/>
      <c r="Z19" s="184"/>
      <c r="AA19" s="184"/>
      <c r="AB19" s="184"/>
      <c r="AC19" s="184"/>
      <c r="AD19" s="184"/>
      <c r="AE19" s="184"/>
    </row>
    <row r="20" spans="1:31" s="184" customFormat="1" ht="45" customHeight="1" x14ac:dyDescent="0.35">
      <c r="A20" s="471" t="s">
        <v>691</v>
      </c>
      <c r="B20" s="472" t="s">
        <v>483</v>
      </c>
      <c r="C20" s="473" t="s">
        <v>457</v>
      </c>
      <c r="D20" s="474" t="s">
        <v>458</v>
      </c>
      <c r="E20" s="475" t="s">
        <v>459</v>
      </c>
      <c r="F20" s="476"/>
      <c r="G20" s="480" t="s">
        <v>460</v>
      </c>
      <c r="H20" s="474" t="s">
        <v>461</v>
      </c>
      <c r="I20" s="481" t="s">
        <v>462</v>
      </c>
      <c r="J20" s="256"/>
    </row>
    <row r="21" spans="1:31" s="184" customFormat="1" ht="14" x14ac:dyDescent="0.3">
      <c r="A21" s="294" t="s">
        <v>717</v>
      </c>
      <c r="B21" s="510">
        <f>'Unit costs '!E42</f>
        <v>0</v>
      </c>
      <c r="C21" s="342">
        <f>'Assumptions input'!C34</f>
        <v>0</v>
      </c>
      <c r="D21" s="343">
        <f>'Assumptions input'!E34</f>
        <v>0</v>
      </c>
      <c r="E21" s="323">
        <f t="shared" ref="E21" si="14">D21-C21</f>
        <v>0</v>
      </c>
      <c r="F21" s="257"/>
      <c r="G21" s="344">
        <f t="shared" ref="G21" si="15">B21*C21</f>
        <v>0</v>
      </c>
      <c r="H21" s="345">
        <f t="shared" ref="H21" si="16">B21*D21</f>
        <v>0</v>
      </c>
      <c r="I21" s="346">
        <f t="shared" ref="I21" si="17">H21-G21</f>
        <v>0</v>
      </c>
      <c r="J21" s="256"/>
      <c r="K21" s="2"/>
      <c r="L21" s="2"/>
      <c r="M21" s="2"/>
      <c r="N21" s="2"/>
      <c r="O21" s="2"/>
      <c r="P21" s="2"/>
    </row>
    <row r="22" spans="1:31" ht="14.5" thickBot="1" x14ac:dyDescent="0.35">
      <c r="A22" s="194" t="s">
        <v>692</v>
      </c>
      <c r="B22" s="253"/>
      <c r="C22" s="254"/>
      <c r="D22" s="298"/>
      <c r="E22" s="295"/>
      <c r="F22" s="252"/>
      <c r="G22" s="255">
        <f>SUM(G21:G21)</f>
        <v>0</v>
      </c>
      <c r="H22" s="296">
        <f>SUM(H21:H21)</f>
        <v>0</v>
      </c>
      <c r="I22" s="255">
        <f>SUM(I21:I21)</f>
        <v>0</v>
      </c>
      <c r="J22" s="183"/>
      <c r="Q22" s="184"/>
      <c r="R22" s="184"/>
      <c r="S22" s="184"/>
      <c r="T22" s="184"/>
      <c r="U22" s="184"/>
      <c r="V22" s="184"/>
      <c r="W22" s="184"/>
      <c r="X22" s="184"/>
      <c r="Y22" s="184"/>
      <c r="Z22" s="184"/>
      <c r="AA22" s="184"/>
      <c r="AB22" s="184"/>
      <c r="AC22" s="184"/>
      <c r="AD22" s="184"/>
      <c r="AE22" s="184"/>
    </row>
    <row r="23" spans="1:31" ht="14" x14ac:dyDescent="0.3">
      <c r="A23" s="469"/>
      <c r="C23" s="70"/>
      <c r="G23" s="347"/>
      <c r="H23" s="347"/>
      <c r="I23" s="347"/>
      <c r="Q23" s="184"/>
      <c r="R23" s="184"/>
      <c r="S23" s="184"/>
      <c r="T23" s="184"/>
      <c r="U23" s="184"/>
      <c r="V23" s="184"/>
      <c r="W23" s="184"/>
      <c r="X23" s="184"/>
      <c r="Y23" s="184"/>
      <c r="Z23" s="184"/>
      <c r="AA23" s="184"/>
      <c r="AB23" s="184"/>
      <c r="AC23" s="184"/>
      <c r="AD23" s="184"/>
      <c r="AE23" s="184"/>
    </row>
    <row r="24" spans="1:31" ht="14.5" thickBot="1" x14ac:dyDescent="0.35">
      <c r="A24" s="224"/>
      <c r="B24" s="250"/>
      <c r="C24" s="224"/>
      <c r="D24" s="246"/>
      <c r="E24" s="246"/>
      <c r="F24" s="246"/>
      <c r="G24" s="251"/>
      <c r="H24" s="251"/>
      <c r="I24" s="251"/>
      <c r="Q24" s="184"/>
      <c r="R24" s="184"/>
      <c r="S24" s="184"/>
      <c r="T24" s="184"/>
      <c r="U24" s="184"/>
      <c r="V24" s="184"/>
      <c r="W24" s="184"/>
      <c r="X24" s="184"/>
      <c r="Y24" s="184"/>
      <c r="Z24" s="184"/>
      <c r="AA24" s="184"/>
      <c r="AB24" s="184"/>
      <c r="AC24" s="184"/>
      <c r="AD24" s="184"/>
      <c r="AE24" s="184"/>
    </row>
    <row r="25" spans="1:31" s="184" customFormat="1" ht="30" customHeight="1" thickBot="1" x14ac:dyDescent="0.35">
      <c r="A25" s="195" t="s">
        <v>463</v>
      </c>
      <c r="B25" s="292" t="s">
        <v>3</v>
      </c>
      <c r="C25" s="293" t="s">
        <v>3</v>
      </c>
      <c r="D25" s="293" t="s">
        <v>3</v>
      </c>
      <c r="E25" s="293" t="s">
        <v>3</v>
      </c>
      <c r="F25" s="258"/>
      <c r="G25" s="259">
        <f>G17+G22</f>
        <v>0</v>
      </c>
      <c r="H25" s="297">
        <f>H17+H22</f>
        <v>0</v>
      </c>
      <c r="I25" s="260">
        <f>I17+I22</f>
        <v>0</v>
      </c>
      <c r="K25" s="2"/>
      <c r="L25" s="2"/>
      <c r="M25" s="2"/>
      <c r="N25" s="2"/>
      <c r="O25" s="2"/>
      <c r="P25" s="2"/>
    </row>
    <row r="26" spans="1:31" ht="16.5" customHeight="1" thickBot="1" x14ac:dyDescent="0.35">
      <c r="A26" s="224" t="s">
        <v>3</v>
      </c>
      <c r="B26" s="250" t="s">
        <v>3</v>
      </c>
      <c r="C26" s="224" t="s">
        <v>3</v>
      </c>
      <c r="D26" s="246" t="s">
        <v>3</v>
      </c>
      <c r="E26" s="246" t="s">
        <v>3</v>
      </c>
      <c r="F26" s="246" t="s">
        <v>3</v>
      </c>
      <c r="G26" s="251" t="s">
        <v>3</v>
      </c>
      <c r="H26" s="251" t="s">
        <v>3</v>
      </c>
      <c r="I26" s="251" t="s">
        <v>3</v>
      </c>
      <c r="Q26" s="184"/>
      <c r="R26" s="184"/>
      <c r="S26" s="184"/>
      <c r="T26" s="184"/>
      <c r="U26" s="184"/>
      <c r="V26" s="184"/>
      <c r="W26" s="184"/>
      <c r="X26" s="184"/>
      <c r="Y26" s="184"/>
      <c r="Z26" s="184"/>
      <c r="AA26" s="184"/>
      <c r="AB26" s="184"/>
      <c r="AC26" s="184"/>
      <c r="AD26" s="184"/>
      <c r="AE26" s="184"/>
    </row>
    <row r="27" spans="1:31" s="184" customFormat="1" ht="30" customHeight="1" thickBot="1" x14ac:dyDescent="0.35">
      <c r="A27" s="195" t="s">
        <v>658</v>
      </c>
      <c r="B27" s="292" t="s">
        <v>3</v>
      </c>
      <c r="C27" s="293" t="s">
        <v>3</v>
      </c>
      <c r="D27" s="293" t="s">
        <v>3</v>
      </c>
      <c r="E27" s="293" t="s">
        <v>3</v>
      </c>
      <c r="F27" s="258"/>
      <c r="G27" s="259">
        <f>G22</f>
        <v>0</v>
      </c>
      <c r="H27" s="297">
        <f>H22</f>
        <v>0</v>
      </c>
      <c r="I27" s="260">
        <f>I22</f>
        <v>0</v>
      </c>
      <c r="K27" s="2"/>
      <c r="L27" s="2"/>
      <c r="M27" s="2"/>
      <c r="N27" s="2"/>
      <c r="O27" s="2"/>
      <c r="P27" s="2"/>
    </row>
    <row r="28" spans="1:31" s="184" customFormat="1" ht="16.5" customHeight="1" thickBot="1" x14ac:dyDescent="0.35">
      <c r="A28" s="223" t="s">
        <v>3</v>
      </c>
      <c r="B28" s="341" t="s">
        <v>3</v>
      </c>
      <c r="C28" s="223" t="s">
        <v>3</v>
      </c>
      <c r="D28" s="249" t="s">
        <v>3</v>
      </c>
      <c r="E28" s="249" t="s">
        <v>3</v>
      </c>
      <c r="F28" s="249" t="s">
        <v>3</v>
      </c>
      <c r="G28" s="348" t="s">
        <v>3</v>
      </c>
      <c r="H28" s="348" t="s">
        <v>3</v>
      </c>
      <c r="I28" s="348" t="s">
        <v>3</v>
      </c>
      <c r="K28" s="2"/>
      <c r="L28" s="2"/>
      <c r="M28" s="2"/>
      <c r="N28" s="2"/>
      <c r="O28" s="2"/>
      <c r="P28" s="2"/>
    </row>
    <row r="29" spans="1:31" s="184" customFormat="1" ht="30" customHeight="1" thickBot="1" x14ac:dyDescent="0.35">
      <c r="A29" s="195" t="s">
        <v>659</v>
      </c>
      <c r="B29" s="292" t="s">
        <v>3</v>
      </c>
      <c r="C29" s="293" t="s">
        <v>3</v>
      </c>
      <c r="D29" s="293" t="s">
        <v>3</v>
      </c>
      <c r="E29" s="293" t="s">
        <v>3</v>
      </c>
      <c r="F29" s="258"/>
      <c r="G29" s="259">
        <f>G17</f>
        <v>0</v>
      </c>
      <c r="H29" s="297">
        <f>H17</f>
        <v>0</v>
      </c>
      <c r="I29" s="260">
        <f>I17</f>
        <v>0</v>
      </c>
      <c r="K29" s="2"/>
      <c r="L29" s="2"/>
      <c r="M29" s="2"/>
      <c r="N29" s="2"/>
      <c r="O29" s="2"/>
      <c r="P29" s="2"/>
    </row>
    <row r="30" spans="1:31" ht="16.5" customHeight="1" x14ac:dyDescent="0.3">
      <c r="A30" s="224" t="s">
        <v>3</v>
      </c>
      <c r="B30" s="250" t="s">
        <v>3</v>
      </c>
      <c r="C30" s="224" t="s">
        <v>3</v>
      </c>
      <c r="D30" s="246" t="s">
        <v>3</v>
      </c>
      <c r="E30" s="246" t="s">
        <v>3</v>
      </c>
      <c r="F30" s="246" t="s">
        <v>3</v>
      </c>
      <c r="G30" s="251" t="s">
        <v>3</v>
      </c>
      <c r="H30" s="251" t="s">
        <v>3</v>
      </c>
      <c r="I30" s="251" t="s">
        <v>3</v>
      </c>
      <c r="Q30" s="184"/>
      <c r="R30" s="184"/>
      <c r="S30" s="184"/>
      <c r="T30" s="184"/>
      <c r="U30" s="184"/>
      <c r="V30" s="184"/>
      <c r="W30" s="184"/>
      <c r="X30" s="184"/>
      <c r="Y30" s="184"/>
      <c r="Z30" s="184"/>
      <c r="AA30" s="184"/>
      <c r="AB30" s="184"/>
      <c r="AC30" s="184"/>
      <c r="AD30" s="184"/>
      <c r="AE30" s="184"/>
    </row>
    <row r="31" spans="1:31" ht="14" x14ac:dyDescent="0.3">
      <c r="A31" s="196"/>
      <c r="Q31" s="184"/>
      <c r="R31" s="184"/>
      <c r="S31" s="184"/>
      <c r="T31" s="184"/>
      <c r="U31" s="184"/>
      <c r="V31" s="184"/>
      <c r="W31" s="184"/>
      <c r="X31" s="184"/>
      <c r="Y31" s="184"/>
      <c r="Z31" s="184"/>
      <c r="AA31" s="184"/>
      <c r="AB31" s="184"/>
      <c r="AC31" s="184"/>
      <c r="AD31" s="184"/>
      <c r="AE31" s="184"/>
    </row>
    <row r="32" spans="1:31" ht="14" x14ac:dyDescent="0.3">
      <c r="A32" s="196"/>
      <c r="Q32" s="184"/>
      <c r="R32" s="184"/>
      <c r="S32" s="184"/>
      <c r="T32" s="184"/>
      <c r="U32" s="184"/>
      <c r="V32" s="184"/>
      <c r="W32" s="184"/>
      <c r="X32" s="184"/>
      <c r="Y32" s="184"/>
      <c r="Z32" s="184"/>
      <c r="AA32" s="184"/>
      <c r="AB32" s="184"/>
      <c r="AC32" s="184"/>
      <c r="AD32" s="184"/>
      <c r="AE32" s="184"/>
    </row>
    <row r="33" spans="1:31" ht="14" x14ac:dyDescent="0.3">
      <c r="A33" s="196"/>
      <c r="Q33" s="184"/>
      <c r="R33" s="184"/>
      <c r="S33" s="184"/>
      <c r="T33" s="184"/>
      <c r="U33" s="184"/>
      <c r="V33" s="184"/>
      <c r="W33" s="184"/>
      <c r="X33" s="184"/>
      <c r="Y33" s="184"/>
      <c r="Z33" s="184"/>
      <c r="AA33" s="184"/>
      <c r="AB33" s="184"/>
      <c r="AC33" s="184"/>
      <c r="AD33" s="184"/>
      <c r="AE33" s="184"/>
    </row>
    <row r="34" spans="1:31" ht="14" x14ac:dyDescent="0.3">
      <c r="A34" s="196"/>
      <c r="Q34" s="184"/>
      <c r="R34" s="184"/>
      <c r="S34" s="184"/>
      <c r="T34" s="184"/>
      <c r="U34" s="184"/>
      <c r="V34" s="184"/>
      <c r="W34" s="184"/>
      <c r="X34" s="184"/>
      <c r="Y34" s="184"/>
      <c r="Z34" s="184"/>
      <c r="AA34" s="184"/>
      <c r="AB34" s="184"/>
      <c r="AC34" s="184"/>
      <c r="AD34" s="184"/>
      <c r="AE34" s="184"/>
    </row>
    <row r="35" spans="1:31" ht="14" x14ac:dyDescent="0.3">
      <c r="A35" s="196"/>
      <c r="Q35" s="184"/>
      <c r="R35" s="184"/>
      <c r="S35" s="184"/>
      <c r="T35" s="184"/>
      <c r="U35" s="184"/>
      <c r="V35" s="184"/>
      <c r="W35" s="184"/>
      <c r="X35" s="184"/>
      <c r="Y35" s="184"/>
      <c r="Z35" s="184"/>
      <c r="AA35" s="184"/>
      <c r="AB35" s="184"/>
      <c r="AC35" s="184"/>
      <c r="AD35" s="184"/>
      <c r="AE35" s="184"/>
    </row>
    <row r="36" spans="1:31" ht="14" x14ac:dyDescent="0.3">
      <c r="A36" s="196"/>
      <c r="Q36" s="184"/>
      <c r="R36" s="184"/>
      <c r="S36" s="184"/>
      <c r="T36" s="184"/>
      <c r="U36" s="184"/>
      <c r="V36" s="184"/>
      <c r="W36" s="184"/>
      <c r="X36" s="184"/>
      <c r="Y36" s="184"/>
      <c r="Z36" s="184"/>
      <c r="AA36" s="184"/>
      <c r="AB36" s="184"/>
      <c r="AC36" s="184"/>
      <c r="AD36" s="184"/>
      <c r="AE36" s="184"/>
    </row>
    <row r="37" spans="1:31" ht="14" x14ac:dyDescent="0.3">
      <c r="A37" s="196"/>
      <c r="Q37" s="184"/>
      <c r="R37" s="184"/>
      <c r="S37" s="184"/>
      <c r="T37" s="184"/>
      <c r="U37" s="184"/>
      <c r="V37" s="184"/>
      <c r="W37" s="184"/>
      <c r="X37" s="184"/>
      <c r="Y37" s="184"/>
      <c r="Z37" s="184"/>
      <c r="AA37" s="184"/>
      <c r="AB37" s="184"/>
      <c r="AC37" s="184"/>
      <c r="AD37" s="184"/>
      <c r="AE37" s="184"/>
    </row>
    <row r="38" spans="1:31" ht="14" x14ac:dyDescent="0.3">
      <c r="A38" s="196"/>
      <c r="Q38" s="184"/>
      <c r="R38" s="184"/>
      <c r="S38" s="184"/>
      <c r="T38" s="184"/>
      <c r="U38" s="184"/>
      <c r="V38" s="184"/>
      <c r="W38" s="184"/>
      <c r="X38" s="184"/>
      <c r="Y38" s="184"/>
      <c r="Z38" s="184"/>
      <c r="AA38" s="184"/>
      <c r="AB38" s="184"/>
      <c r="AC38" s="184"/>
      <c r="AD38" s="184"/>
      <c r="AE38" s="184"/>
    </row>
    <row r="39" spans="1:31" ht="14" x14ac:dyDescent="0.3">
      <c r="A39" s="196"/>
    </row>
    <row r="40" spans="1:31" ht="14" x14ac:dyDescent="0.3">
      <c r="A40" s="196"/>
    </row>
    <row r="41" spans="1:31" ht="14" x14ac:dyDescent="0.3">
      <c r="A41" s="196"/>
    </row>
    <row r="42" spans="1:31" s="262" customFormat="1" ht="14" x14ac:dyDescent="0.3">
      <c r="A42" s="196"/>
      <c r="B42" s="261"/>
      <c r="C42" s="2"/>
      <c r="D42" s="70"/>
      <c r="E42" s="70"/>
      <c r="F42" s="70"/>
    </row>
    <row r="43" spans="1:31" s="262" customFormat="1" ht="14" x14ac:dyDescent="0.3">
      <c r="A43" s="196"/>
      <c r="B43" s="261"/>
      <c r="C43" s="2"/>
      <c r="D43" s="70"/>
      <c r="E43" s="70"/>
      <c r="F43" s="70"/>
    </row>
    <row r="44" spans="1:31" s="262" customFormat="1" ht="14" x14ac:dyDescent="0.3">
      <c r="A44" s="196"/>
      <c r="B44" s="261"/>
      <c r="C44" s="2"/>
      <c r="D44" s="70"/>
      <c r="E44" s="70"/>
      <c r="F44" s="70"/>
    </row>
    <row r="45" spans="1:31" s="262" customFormat="1" ht="14" x14ac:dyDescent="0.3">
      <c r="A45" s="196"/>
      <c r="B45" s="261"/>
      <c r="C45" s="2"/>
      <c r="D45" s="70"/>
      <c r="E45" s="70"/>
      <c r="F45" s="70"/>
    </row>
    <row r="46" spans="1:31" s="262" customFormat="1" ht="14" x14ac:dyDescent="0.3">
      <c r="A46" s="196"/>
      <c r="B46" s="261"/>
      <c r="C46" s="2"/>
      <c r="D46" s="70"/>
      <c r="E46" s="70"/>
      <c r="F46" s="70"/>
    </row>
    <row r="47" spans="1:31" s="262" customFormat="1" ht="14" x14ac:dyDescent="0.3">
      <c r="A47" s="196"/>
      <c r="B47" s="261"/>
      <c r="C47" s="2"/>
      <c r="D47" s="70"/>
      <c r="E47" s="70"/>
      <c r="F47" s="70"/>
    </row>
    <row r="48" spans="1:31" s="262" customFormat="1" ht="14" x14ac:dyDescent="0.3">
      <c r="A48" s="196"/>
      <c r="B48" s="261"/>
      <c r="C48" s="2"/>
      <c r="D48" s="70"/>
      <c r="E48" s="70"/>
      <c r="F48" s="70"/>
    </row>
    <row r="49" spans="1:6" s="262" customFormat="1" ht="14" x14ac:dyDescent="0.3">
      <c r="A49" s="196"/>
      <c r="B49" s="261"/>
      <c r="C49" s="2"/>
      <c r="D49" s="70"/>
      <c r="E49" s="70"/>
      <c r="F49" s="70"/>
    </row>
    <row r="50" spans="1:6" s="262" customFormat="1" ht="14" x14ac:dyDescent="0.3">
      <c r="A50" s="196"/>
      <c r="B50" s="261"/>
      <c r="C50" s="2"/>
      <c r="D50" s="70"/>
      <c r="E50" s="70"/>
      <c r="F50" s="70"/>
    </row>
    <row r="51" spans="1:6" s="262" customFormat="1" ht="14" x14ac:dyDescent="0.3">
      <c r="A51" s="196"/>
      <c r="B51" s="261"/>
      <c r="C51" s="2"/>
      <c r="D51" s="70"/>
      <c r="E51" s="70"/>
      <c r="F51" s="70"/>
    </row>
    <row r="52" spans="1:6" s="262" customFormat="1" ht="14" x14ac:dyDescent="0.3">
      <c r="A52" s="196"/>
      <c r="B52" s="261"/>
      <c r="C52" s="2"/>
      <c r="D52" s="70"/>
      <c r="E52" s="70"/>
      <c r="F52" s="70"/>
    </row>
    <row r="53" spans="1:6" s="262" customFormat="1" ht="14" x14ac:dyDescent="0.3">
      <c r="A53" s="196"/>
      <c r="B53" s="261"/>
      <c r="C53" s="2"/>
      <c r="D53" s="70"/>
      <c r="E53" s="70"/>
      <c r="F53" s="70"/>
    </row>
    <row r="54" spans="1:6" s="262" customFormat="1" ht="14" x14ac:dyDescent="0.3">
      <c r="A54" s="196"/>
      <c r="B54" s="261"/>
      <c r="C54" s="2"/>
      <c r="D54" s="70"/>
      <c r="E54" s="70"/>
      <c r="F54" s="70"/>
    </row>
    <row r="55" spans="1:6" s="262" customFormat="1" ht="14" x14ac:dyDescent="0.3">
      <c r="A55" s="196"/>
      <c r="B55" s="261"/>
      <c r="C55" s="2"/>
      <c r="D55" s="70"/>
      <c r="E55" s="70"/>
      <c r="F55" s="70"/>
    </row>
    <row r="56" spans="1:6" s="262" customFormat="1" ht="14" x14ac:dyDescent="0.3">
      <c r="A56" s="196"/>
      <c r="B56" s="261"/>
      <c r="C56" s="2"/>
      <c r="D56" s="70"/>
      <c r="E56" s="70"/>
      <c r="F56" s="70"/>
    </row>
    <row r="57" spans="1:6" s="262" customFormat="1" ht="14" x14ac:dyDescent="0.3">
      <c r="A57" s="196"/>
      <c r="B57" s="261"/>
      <c r="C57" s="2"/>
      <c r="D57" s="70"/>
      <c r="E57" s="70"/>
      <c r="F57" s="70"/>
    </row>
    <row r="58" spans="1:6" s="262" customFormat="1" ht="14" x14ac:dyDescent="0.3">
      <c r="A58" s="196"/>
      <c r="B58" s="261"/>
      <c r="C58" s="2"/>
      <c r="D58" s="70"/>
      <c r="E58" s="70"/>
      <c r="F58" s="70"/>
    </row>
    <row r="59" spans="1:6" s="262" customFormat="1" ht="14" x14ac:dyDescent="0.3">
      <c r="A59" s="196"/>
      <c r="B59" s="261"/>
      <c r="C59" s="2"/>
      <c r="D59" s="70"/>
      <c r="E59" s="70"/>
      <c r="F59" s="70"/>
    </row>
    <row r="60" spans="1:6" s="262" customFormat="1" ht="14" x14ac:dyDescent="0.3">
      <c r="A60" s="196"/>
      <c r="B60" s="261"/>
      <c r="C60" s="2"/>
      <c r="D60" s="70"/>
      <c r="E60" s="70"/>
      <c r="F60" s="70"/>
    </row>
    <row r="61" spans="1:6" s="262" customFormat="1" ht="14" x14ac:dyDescent="0.3">
      <c r="A61" s="196"/>
      <c r="B61" s="261"/>
      <c r="C61" s="2"/>
      <c r="D61" s="70"/>
      <c r="E61" s="70"/>
      <c r="F61" s="70"/>
    </row>
    <row r="62" spans="1:6" s="262" customFormat="1" ht="14" x14ac:dyDescent="0.3">
      <c r="A62" s="196"/>
      <c r="B62" s="261"/>
      <c r="C62" s="2"/>
      <c r="D62" s="70"/>
      <c r="E62" s="70"/>
      <c r="F62" s="70"/>
    </row>
    <row r="63" spans="1:6" s="262" customFormat="1" ht="14" x14ac:dyDescent="0.3">
      <c r="A63" s="196"/>
      <c r="B63" s="261"/>
      <c r="C63" s="2"/>
      <c r="D63" s="70"/>
      <c r="E63" s="70"/>
      <c r="F63" s="70"/>
    </row>
    <row r="64" spans="1:6" s="262" customFormat="1" ht="14" x14ac:dyDescent="0.3">
      <c r="A64" s="196"/>
      <c r="B64" s="261"/>
      <c r="C64" s="2"/>
      <c r="D64" s="70"/>
      <c r="E64" s="70"/>
      <c r="F64" s="70"/>
    </row>
    <row r="65" spans="1:6" s="262" customFormat="1" ht="14" x14ac:dyDescent="0.3">
      <c r="A65" s="196"/>
      <c r="B65" s="261"/>
      <c r="C65" s="2"/>
      <c r="D65" s="70"/>
      <c r="E65" s="70"/>
      <c r="F65" s="70"/>
    </row>
    <row r="66" spans="1:6" s="262" customFormat="1" ht="14" x14ac:dyDescent="0.3">
      <c r="A66" s="196"/>
      <c r="B66" s="261"/>
      <c r="C66" s="2"/>
      <c r="D66" s="70"/>
      <c r="E66" s="70"/>
      <c r="F66" s="70"/>
    </row>
    <row r="67" spans="1:6" s="262" customFormat="1" ht="14" x14ac:dyDescent="0.3">
      <c r="A67" s="196"/>
      <c r="B67" s="261"/>
      <c r="C67" s="2"/>
      <c r="D67" s="70"/>
      <c r="E67" s="70"/>
      <c r="F67" s="70"/>
    </row>
    <row r="68" spans="1:6" s="262" customFormat="1" ht="14" x14ac:dyDescent="0.3">
      <c r="A68" s="196"/>
      <c r="B68" s="261"/>
      <c r="C68" s="2"/>
      <c r="D68" s="70"/>
      <c r="E68" s="70"/>
      <c r="F68" s="70"/>
    </row>
    <row r="69" spans="1:6" s="262" customFormat="1" ht="14" x14ac:dyDescent="0.3">
      <c r="A69" s="196"/>
      <c r="B69" s="261"/>
      <c r="C69" s="2"/>
      <c r="D69" s="70"/>
      <c r="E69" s="70"/>
      <c r="F69" s="70"/>
    </row>
    <row r="70" spans="1:6" s="262" customFormat="1" ht="14" x14ac:dyDescent="0.3">
      <c r="A70" s="196"/>
      <c r="B70" s="261"/>
      <c r="C70" s="2"/>
      <c r="D70" s="70"/>
      <c r="E70" s="70"/>
      <c r="F70" s="70"/>
    </row>
    <row r="71" spans="1:6" s="262" customFormat="1" ht="14" x14ac:dyDescent="0.3">
      <c r="A71" s="196"/>
      <c r="B71" s="261"/>
      <c r="C71" s="2"/>
      <c r="D71" s="70"/>
      <c r="E71" s="70"/>
      <c r="F71" s="70"/>
    </row>
    <row r="72" spans="1:6" s="262" customFormat="1" ht="14" x14ac:dyDescent="0.3">
      <c r="A72" s="196"/>
      <c r="B72" s="261"/>
      <c r="C72" s="2"/>
      <c r="D72" s="70"/>
      <c r="E72" s="70"/>
      <c r="F72" s="70"/>
    </row>
    <row r="73" spans="1:6" s="262" customFormat="1" ht="14" x14ac:dyDescent="0.3">
      <c r="A73" s="196"/>
      <c r="B73" s="261"/>
      <c r="C73" s="2"/>
      <c r="D73" s="70"/>
      <c r="E73" s="70"/>
      <c r="F73" s="70"/>
    </row>
    <row r="74" spans="1:6" s="262" customFormat="1" ht="14" x14ac:dyDescent="0.3">
      <c r="A74" s="196"/>
      <c r="B74" s="261"/>
      <c r="C74" s="2"/>
      <c r="D74" s="70"/>
      <c r="E74" s="70"/>
      <c r="F74" s="70"/>
    </row>
    <row r="75" spans="1:6" s="262" customFormat="1" ht="14" x14ac:dyDescent="0.3">
      <c r="A75" s="196"/>
      <c r="B75" s="261"/>
      <c r="C75" s="2"/>
      <c r="D75" s="70"/>
      <c r="E75" s="70"/>
      <c r="F75" s="70"/>
    </row>
    <row r="76" spans="1:6" s="262" customFormat="1" ht="14" x14ac:dyDescent="0.3">
      <c r="A76" s="196"/>
      <c r="B76" s="261"/>
      <c r="C76" s="2"/>
      <c r="D76" s="70"/>
      <c r="E76" s="70"/>
      <c r="F76" s="70"/>
    </row>
    <row r="77" spans="1:6" s="262" customFormat="1" ht="14" x14ac:dyDescent="0.3">
      <c r="A77" s="196"/>
      <c r="B77" s="261"/>
      <c r="C77" s="2"/>
      <c r="D77" s="70"/>
      <c r="E77" s="70"/>
      <c r="F77" s="70"/>
    </row>
    <row r="78" spans="1:6" s="262" customFormat="1" ht="14" x14ac:dyDescent="0.3">
      <c r="A78" s="196"/>
      <c r="B78" s="261"/>
      <c r="C78" s="2"/>
      <c r="D78" s="70"/>
      <c r="E78" s="70"/>
      <c r="F78" s="70"/>
    </row>
    <row r="79" spans="1:6" s="262" customFormat="1" ht="14" x14ac:dyDescent="0.3">
      <c r="A79" s="196"/>
      <c r="B79" s="261"/>
      <c r="C79" s="2"/>
      <c r="D79" s="70"/>
      <c r="E79" s="70"/>
      <c r="F79" s="70"/>
    </row>
    <row r="80" spans="1:6" s="262" customFormat="1" ht="14" x14ac:dyDescent="0.3">
      <c r="A80" s="196"/>
      <c r="B80" s="261"/>
      <c r="C80" s="2"/>
      <c r="D80" s="70"/>
      <c r="E80" s="70"/>
      <c r="F80" s="70"/>
    </row>
    <row r="81" spans="1:6" s="262" customFormat="1" ht="14" x14ac:dyDescent="0.3">
      <c r="A81" s="196"/>
      <c r="B81" s="261"/>
      <c r="C81" s="2"/>
      <c r="D81" s="70"/>
      <c r="E81" s="70"/>
      <c r="F81" s="70"/>
    </row>
    <row r="82" spans="1:6" s="262" customFormat="1" ht="14" x14ac:dyDescent="0.3">
      <c r="A82" s="196"/>
      <c r="B82" s="261"/>
      <c r="C82" s="2"/>
      <c r="D82" s="70"/>
      <c r="E82" s="70"/>
      <c r="F82" s="70"/>
    </row>
    <row r="83" spans="1:6" s="262" customFormat="1" ht="14" x14ac:dyDescent="0.3">
      <c r="A83" s="196"/>
      <c r="B83" s="261"/>
      <c r="C83" s="2"/>
      <c r="D83" s="70"/>
      <c r="E83" s="70"/>
      <c r="F83" s="70"/>
    </row>
    <row r="84" spans="1:6" s="262" customFormat="1" ht="14" x14ac:dyDescent="0.3">
      <c r="A84" s="196"/>
      <c r="B84" s="261"/>
      <c r="C84" s="2"/>
      <c r="D84" s="70"/>
      <c r="E84" s="70"/>
      <c r="F84" s="70"/>
    </row>
    <row r="85" spans="1:6" s="262" customFormat="1" ht="14" x14ac:dyDescent="0.3">
      <c r="A85" s="196"/>
      <c r="B85" s="261"/>
      <c r="C85" s="2"/>
      <c r="D85" s="70"/>
      <c r="E85" s="70"/>
      <c r="F85" s="70"/>
    </row>
    <row r="86" spans="1:6" s="262" customFormat="1" ht="14" x14ac:dyDescent="0.3">
      <c r="A86" s="196"/>
      <c r="B86" s="261"/>
      <c r="C86" s="2"/>
      <c r="D86" s="70"/>
      <c r="E86" s="70"/>
      <c r="F86" s="70"/>
    </row>
    <row r="87" spans="1:6" s="262" customFormat="1" ht="14" x14ac:dyDescent="0.3">
      <c r="A87" s="196"/>
      <c r="B87" s="261"/>
      <c r="C87" s="2"/>
      <c r="D87" s="70"/>
      <c r="E87" s="70"/>
      <c r="F87" s="70"/>
    </row>
    <row r="88" spans="1:6" s="262" customFormat="1" ht="14" x14ac:dyDescent="0.3">
      <c r="A88" s="196"/>
      <c r="B88" s="261"/>
      <c r="C88" s="2"/>
      <c r="D88" s="70"/>
      <c r="E88" s="70"/>
      <c r="F88" s="70"/>
    </row>
    <row r="89" spans="1:6" s="262" customFormat="1" ht="14" x14ac:dyDescent="0.3">
      <c r="A89" s="196"/>
      <c r="B89" s="261"/>
      <c r="C89" s="2"/>
      <c r="D89" s="70"/>
      <c r="E89" s="70"/>
      <c r="F89" s="70"/>
    </row>
    <row r="90" spans="1:6" s="262" customFormat="1" ht="14" x14ac:dyDescent="0.3">
      <c r="A90" s="196"/>
      <c r="B90" s="261"/>
      <c r="C90" s="2"/>
      <c r="D90" s="70"/>
      <c r="E90" s="70"/>
      <c r="F90" s="70"/>
    </row>
    <row r="91" spans="1:6" s="262" customFormat="1" ht="14" x14ac:dyDescent="0.3">
      <c r="A91" s="196"/>
      <c r="B91" s="261"/>
      <c r="C91" s="2"/>
      <c r="D91" s="70"/>
      <c r="E91" s="70"/>
      <c r="F91" s="70"/>
    </row>
    <row r="92" spans="1:6" s="262" customFormat="1" ht="14" x14ac:dyDescent="0.3">
      <c r="A92" s="196"/>
      <c r="B92" s="261"/>
      <c r="C92" s="2"/>
      <c r="D92" s="70"/>
      <c r="E92" s="70"/>
      <c r="F92" s="70"/>
    </row>
    <row r="93" spans="1:6" s="262" customFormat="1" ht="14" x14ac:dyDescent="0.3">
      <c r="A93" s="196"/>
      <c r="B93" s="261"/>
      <c r="C93" s="2"/>
      <c r="D93" s="70"/>
      <c r="E93" s="70"/>
      <c r="F93" s="70"/>
    </row>
    <row r="94" spans="1:6" s="262" customFormat="1" ht="14" x14ac:dyDescent="0.3">
      <c r="A94" s="196"/>
      <c r="B94" s="261"/>
      <c r="C94" s="2"/>
      <c r="D94" s="70"/>
      <c r="E94" s="70"/>
      <c r="F94" s="70"/>
    </row>
    <row r="95" spans="1:6" s="262" customFormat="1" ht="14" x14ac:dyDescent="0.3">
      <c r="A95" s="196"/>
      <c r="B95" s="261"/>
      <c r="C95" s="2"/>
      <c r="D95" s="70"/>
      <c r="E95" s="70"/>
      <c r="F95" s="70"/>
    </row>
    <row r="96" spans="1:6" s="262" customFormat="1" ht="14" x14ac:dyDescent="0.3">
      <c r="A96" s="196"/>
      <c r="B96" s="261"/>
      <c r="C96" s="2"/>
      <c r="D96" s="70"/>
      <c r="E96" s="70"/>
      <c r="F96" s="70"/>
    </row>
    <row r="97" spans="1:6" s="262" customFormat="1" ht="14" x14ac:dyDescent="0.3">
      <c r="A97" s="196"/>
      <c r="B97" s="261"/>
      <c r="C97" s="2"/>
      <c r="D97" s="70"/>
      <c r="E97" s="70"/>
      <c r="F97" s="70"/>
    </row>
    <row r="98" spans="1:6" s="262" customFormat="1" ht="14" x14ac:dyDescent="0.3">
      <c r="A98" s="196"/>
      <c r="B98" s="261"/>
      <c r="C98" s="2"/>
      <c r="D98" s="70"/>
      <c r="E98" s="70"/>
      <c r="F98" s="70"/>
    </row>
    <row r="99" spans="1:6" s="262" customFormat="1" ht="14" x14ac:dyDescent="0.3">
      <c r="A99" s="196"/>
      <c r="B99" s="261"/>
      <c r="C99" s="2"/>
      <c r="D99" s="70"/>
      <c r="E99" s="70"/>
      <c r="F99" s="70"/>
    </row>
    <row r="100" spans="1:6" s="262" customFormat="1" ht="14" x14ac:dyDescent="0.3">
      <c r="A100" s="196"/>
      <c r="B100" s="261"/>
      <c r="C100" s="2"/>
      <c r="D100" s="70"/>
      <c r="E100" s="70"/>
      <c r="F100" s="70"/>
    </row>
    <row r="101" spans="1:6" s="262" customFormat="1" ht="14" x14ac:dyDescent="0.3">
      <c r="A101" s="196"/>
      <c r="B101" s="261"/>
      <c r="C101" s="2"/>
      <c r="D101" s="70"/>
      <c r="E101" s="70"/>
      <c r="F101" s="70"/>
    </row>
    <row r="102" spans="1:6" s="262" customFormat="1" ht="14" x14ac:dyDescent="0.3">
      <c r="A102" s="196"/>
      <c r="B102" s="261"/>
      <c r="C102" s="2"/>
      <c r="D102" s="70"/>
      <c r="E102" s="70"/>
      <c r="F102" s="70"/>
    </row>
    <row r="103" spans="1:6" s="262" customFormat="1" ht="14" x14ac:dyDescent="0.3">
      <c r="A103" s="196"/>
      <c r="B103" s="261"/>
      <c r="C103" s="2"/>
      <c r="D103" s="70"/>
      <c r="E103" s="70"/>
      <c r="F103" s="70"/>
    </row>
    <row r="104" spans="1:6" s="262" customFormat="1" ht="14" x14ac:dyDescent="0.3">
      <c r="A104" s="196"/>
      <c r="B104" s="261"/>
      <c r="C104" s="2"/>
      <c r="D104" s="70"/>
      <c r="E104" s="70"/>
      <c r="F104" s="70"/>
    </row>
    <row r="105" spans="1:6" s="262" customFormat="1" ht="14" x14ac:dyDescent="0.3">
      <c r="A105" s="196"/>
      <c r="B105" s="261"/>
      <c r="C105" s="2"/>
      <c r="D105" s="70"/>
      <c r="E105" s="70"/>
      <c r="F105" s="70"/>
    </row>
    <row r="106" spans="1:6" s="262" customFormat="1" ht="14" x14ac:dyDescent="0.3">
      <c r="A106" s="196"/>
      <c r="B106" s="261"/>
      <c r="C106" s="2"/>
      <c r="D106" s="70"/>
      <c r="E106" s="70"/>
      <c r="F106" s="70"/>
    </row>
    <row r="107" spans="1:6" s="262" customFormat="1" ht="14" x14ac:dyDescent="0.3">
      <c r="A107" s="196"/>
      <c r="B107" s="261"/>
      <c r="C107" s="2"/>
      <c r="D107" s="70"/>
      <c r="E107" s="70"/>
      <c r="F107" s="70"/>
    </row>
    <row r="108" spans="1:6" s="262" customFormat="1" ht="14" x14ac:dyDescent="0.3">
      <c r="A108" s="196"/>
      <c r="B108" s="261"/>
      <c r="C108" s="2"/>
      <c r="D108" s="70"/>
      <c r="E108" s="70"/>
      <c r="F108" s="70"/>
    </row>
    <row r="109" spans="1:6" s="262" customFormat="1" ht="14" x14ac:dyDescent="0.3">
      <c r="A109" s="196"/>
      <c r="B109" s="261"/>
      <c r="C109" s="2"/>
      <c r="D109" s="70"/>
      <c r="E109" s="70"/>
      <c r="F109" s="70"/>
    </row>
    <row r="110" spans="1:6" s="262" customFormat="1" ht="14" x14ac:dyDescent="0.3">
      <c r="A110" s="196"/>
      <c r="B110" s="261"/>
      <c r="C110" s="2"/>
      <c r="D110" s="70"/>
      <c r="E110" s="70"/>
      <c r="F110" s="70"/>
    </row>
    <row r="111" spans="1:6" s="262" customFormat="1" ht="14" x14ac:dyDescent="0.3">
      <c r="A111" s="196"/>
      <c r="B111" s="261"/>
      <c r="C111" s="2"/>
      <c r="D111" s="70"/>
      <c r="E111" s="70"/>
      <c r="F111" s="70"/>
    </row>
    <row r="112" spans="1:6" s="262" customFormat="1" ht="14" x14ac:dyDescent="0.3">
      <c r="A112" s="196"/>
      <c r="B112" s="261"/>
      <c r="C112" s="2"/>
      <c r="D112" s="70"/>
      <c r="E112" s="70"/>
      <c r="F112" s="70"/>
    </row>
    <row r="113" spans="1:6" s="262" customFormat="1" ht="14" x14ac:dyDescent="0.3">
      <c r="A113" s="196"/>
      <c r="B113" s="261"/>
      <c r="C113" s="2"/>
      <c r="D113" s="70"/>
      <c r="E113" s="70"/>
      <c r="F113" s="70"/>
    </row>
    <row r="114" spans="1:6" s="262" customFormat="1" ht="14" x14ac:dyDescent="0.3">
      <c r="A114" s="196"/>
      <c r="B114" s="261"/>
      <c r="C114" s="2"/>
      <c r="D114" s="70"/>
      <c r="E114" s="70"/>
      <c r="F114" s="70"/>
    </row>
    <row r="115" spans="1:6" s="262" customFormat="1" ht="14" x14ac:dyDescent="0.3">
      <c r="A115" s="196"/>
      <c r="B115" s="261"/>
      <c r="C115" s="2"/>
      <c r="D115" s="70"/>
      <c r="E115" s="70"/>
      <c r="F115" s="70"/>
    </row>
    <row r="116" spans="1:6" s="262" customFormat="1" ht="14" x14ac:dyDescent="0.3">
      <c r="A116" s="196"/>
      <c r="B116" s="261"/>
      <c r="C116" s="2"/>
      <c r="D116" s="70"/>
      <c r="E116" s="70"/>
      <c r="F116" s="70"/>
    </row>
    <row r="117" spans="1:6" s="262" customFormat="1" ht="14" x14ac:dyDescent="0.3">
      <c r="A117" s="196"/>
      <c r="B117" s="261"/>
      <c r="C117" s="2"/>
      <c r="D117" s="70"/>
      <c r="E117" s="70"/>
      <c r="F117" s="70"/>
    </row>
    <row r="118" spans="1:6" s="262" customFormat="1" ht="14" x14ac:dyDescent="0.3">
      <c r="A118" s="196"/>
      <c r="B118" s="261"/>
      <c r="C118" s="2"/>
      <c r="D118" s="70"/>
      <c r="E118" s="70"/>
      <c r="F118" s="70"/>
    </row>
    <row r="119" spans="1:6" s="262" customFormat="1" ht="14" x14ac:dyDescent="0.3">
      <c r="A119" s="196"/>
      <c r="B119" s="261"/>
      <c r="C119" s="2"/>
      <c r="D119" s="70"/>
      <c r="E119" s="70"/>
      <c r="F119" s="70"/>
    </row>
    <row r="120" spans="1:6" s="262" customFormat="1" ht="14" x14ac:dyDescent="0.3">
      <c r="A120" s="196"/>
      <c r="B120" s="261"/>
      <c r="C120" s="2"/>
      <c r="D120" s="70"/>
      <c r="E120" s="70"/>
      <c r="F120" s="70"/>
    </row>
    <row r="121" spans="1:6" s="262" customFormat="1" ht="14" x14ac:dyDescent="0.3">
      <c r="A121" s="196"/>
      <c r="B121" s="261"/>
      <c r="C121" s="2"/>
      <c r="D121" s="70"/>
      <c r="E121" s="70"/>
      <c r="F121" s="70"/>
    </row>
    <row r="122" spans="1:6" s="262" customFormat="1" ht="14" x14ac:dyDescent="0.3">
      <c r="A122" s="196"/>
      <c r="B122" s="261"/>
      <c r="C122" s="2"/>
      <c r="D122" s="70"/>
      <c r="E122" s="70"/>
      <c r="F122" s="70"/>
    </row>
    <row r="123" spans="1:6" s="262" customFormat="1" ht="14" x14ac:dyDescent="0.3">
      <c r="A123" s="196"/>
      <c r="B123" s="261"/>
      <c r="C123" s="2"/>
      <c r="D123" s="70"/>
      <c r="E123" s="70"/>
      <c r="F123" s="70"/>
    </row>
    <row r="124" spans="1:6" s="262" customFormat="1" ht="14" x14ac:dyDescent="0.3">
      <c r="A124" s="196"/>
      <c r="B124" s="261"/>
      <c r="C124" s="2"/>
      <c r="D124" s="70"/>
      <c r="E124" s="70"/>
      <c r="F124" s="70"/>
    </row>
    <row r="125" spans="1:6" s="262" customFormat="1" ht="14" x14ac:dyDescent="0.3">
      <c r="A125" s="196"/>
      <c r="B125" s="261"/>
      <c r="C125" s="2"/>
      <c r="D125" s="70"/>
      <c r="E125" s="70"/>
      <c r="F125" s="70"/>
    </row>
    <row r="126" spans="1:6" s="262" customFormat="1" ht="14" x14ac:dyDescent="0.3">
      <c r="A126" s="196"/>
      <c r="B126" s="261"/>
      <c r="C126" s="2"/>
      <c r="D126" s="70"/>
      <c r="E126" s="70"/>
      <c r="F126" s="70"/>
    </row>
    <row r="127" spans="1:6" s="262" customFormat="1" ht="14" x14ac:dyDescent="0.3">
      <c r="A127" s="196"/>
      <c r="B127" s="261"/>
      <c r="C127" s="2"/>
      <c r="D127" s="70"/>
      <c r="E127" s="70"/>
      <c r="F127" s="70"/>
    </row>
    <row r="128" spans="1:6" s="262" customFormat="1" ht="14" x14ac:dyDescent="0.3">
      <c r="A128" s="196"/>
      <c r="B128" s="261"/>
      <c r="C128" s="2"/>
      <c r="D128" s="70"/>
      <c r="E128" s="70"/>
      <c r="F128" s="70"/>
    </row>
    <row r="129" spans="1:6" s="262" customFormat="1" ht="14" x14ac:dyDescent="0.3">
      <c r="A129" s="196"/>
      <c r="B129" s="261"/>
      <c r="C129" s="2"/>
      <c r="D129" s="70"/>
      <c r="E129" s="70"/>
      <c r="F129" s="70"/>
    </row>
    <row r="130" spans="1:6" s="262" customFormat="1" ht="14" x14ac:dyDescent="0.3">
      <c r="A130" s="196"/>
      <c r="B130" s="261"/>
      <c r="C130" s="2"/>
      <c r="D130" s="70"/>
      <c r="E130" s="70"/>
      <c r="F130" s="70"/>
    </row>
    <row r="131" spans="1:6" s="262" customFormat="1" ht="14" x14ac:dyDescent="0.3">
      <c r="A131" s="196"/>
      <c r="B131" s="261"/>
      <c r="C131" s="2"/>
      <c r="D131" s="70"/>
      <c r="E131" s="70"/>
      <c r="F131" s="70"/>
    </row>
    <row r="132" spans="1:6" s="262" customFormat="1" ht="14" x14ac:dyDescent="0.3">
      <c r="A132" s="196"/>
      <c r="B132" s="261"/>
      <c r="C132" s="2"/>
      <c r="D132" s="70"/>
      <c r="E132" s="70"/>
      <c r="F132" s="70"/>
    </row>
    <row r="133" spans="1:6" s="262" customFormat="1" ht="14" x14ac:dyDescent="0.3">
      <c r="A133" s="196"/>
      <c r="B133" s="261"/>
      <c r="C133" s="2"/>
      <c r="D133" s="70"/>
      <c r="E133" s="70"/>
      <c r="F133" s="70"/>
    </row>
    <row r="134" spans="1:6" s="262" customFormat="1" ht="14" x14ac:dyDescent="0.3">
      <c r="A134" s="196"/>
      <c r="B134" s="261"/>
      <c r="C134" s="2"/>
      <c r="D134" s="70"/>
      <c r="E134" s="70"/>
      <c r="F134" s="70"/>
    </row>
    <row r="135" spans="1:6" s="262" customFormat="1" ht="14" x14ac:dyDescent="0.3">
      <c r="A135" s="196"/>
      <c r="B135" s="261"/>
      <c r="C135" s="2"/>
      <c r="D135" s="70"/>
      <c r="E135" s="70"/>
      <c r="F135" s="70"/>
    </row>
    <row r="136" spans="1:6" s="262" customFormat="1" ht="14" x14ac:dyDescent="0.3">
      <c r="A136" s="196"/>
      <c r="B136" s="261"/>
      <c r="C136" s="2"/>
      <c r="D136" s="70"/>
      <c r="E136" s="70"/>
      <c r="F136" s="70"/>
    </row>
    <row r="137" spans="1:6" s="262" customFormat="1" ht="14" x14ac:dyDescent="0.3">
      <c r="A137" s="196"/>
      <c r="B137" s="261"/>
      <c r="C137" s="2"/>
      <c r="D137" s="70"/>
      <c r="E137" s="70"/>
      <c r="F137" s="70"/>
    </row>
    <row r="138" spans="1:6" s="262" customFormat="1" ht="14" x14ac:dyDescent="0.3">
      <c r="A138" s="196"/>
      <c r="B138" s="261"/>
      <c r="C138" s="2"/>
      <c r="D138" s="70"/>
      <c r="E138" s="70"/>
      <c r="F138" s="70"/>
    </row>
    <row r="139" spans="1:6" s="262" customFormat="1" ht="14" x14ac:dyDescent="0.3">
      <c r="A139" s="196"/>
      <c r="B139" s="261"/>
      <c r="C139" s="2"/>
      <c r="D139" s="70"/>
      <c r="E139" s="70"/>
      <c r="F139" s="70"/>
    </row>
    <row r="140" spans="1:6" s="262" customFormat="1" ht="14" x14ac:dyDescent="0.3">
      <c r="A140" s="196"/>
      <c r="B140" s="261"/>
      <c r="C140" s="2"/>
      <c r="D140" s="70"/>
      <c r="E140" s="70"/>
      <c r="F140" s="70"/>
    </row>
    <row r="141" spans="1:6" s="262" customFormat="1" ht="14" x14ac:dyDescent="0.3">
      <c r="A141" s="196"/>
      <c r="B141" s="261"/>
      <c r="C141" s="2"/>
      <c r="D141" s="70"/>
      <c r="E141" s="70"/>
      <c r="F141" s="70"/>
    </row>
    <row r="142" spans="1:6" s="262" customFormat="1" ht="14" x14ac:dyDescent="0.3">
      <c r="A142" s="196"/>
      <c r="B142" s="261"/>
      <c r="C142" s="2"/>
      <c r="D142" s="70"/>
      <c r="E142" s="70"/>
      <c r="F142" s="70"/>
    </row>
    <row r="143" spans="1:6" s="262" customFormat="1" ht="14" x14ac:dyDescent="0.3">
      <c r="A143" s="196"/>
      <c r="B143" s="261"/>
      <c r="C143" s="2"/>
      <c r="D143" s="70"/>
      <c r="E143" s="70"/>
      <c r="F143" s="70"/>
    </row>
    <row r="144" spans="1:6" s="262" customFormat="1" ht="14" x14ac:dyDescent="0.3">
      <c r="A144" s="196"/>
      <c r="B144" s="261"/>
      <c r="C144" s="2"/>
      <c r="D144" s="70"/>
      <c r="E144" s="70"/>
      <c r="F144" s="70"/>
    </row>
    <row r="145" spans="1:6" s="262" customFormat="1" ht="14" x14ac:dyDescent="0.3">
      <c r="A145" s="196"/>
      <c r="B145" s="261"/>
      <c r="C145" s="2"/>
      <c r="D145" s="70"/>
      <c r="E145" s="70"/>
      <c r="F145" s="70"/>
    </row>
    <row r="146" spans="1:6" s="262" customFormat="1" ht="14" x14ac:dyDescent="0.3">
      <c r="A146" s="196"/>
      <c r="B146" s="261"/>
      <c r="C146" s="2"/>
      <c r="D146" s="70"/>
      <c r="E146" s="70"/>
      <c r="F146" s="70"/>
    </row>
    <row r="147" spans="1:6" s="262" customFormat="1" ht="14" x14ac:dyDescent="0.3">
      <c r="A147" s="196"/>
      <c r="B147" s="261"/>
      <c r="C147" s="2"/>
      <c r="D147" s="70"/>
      <c r="E147" s="70"/>
      <c r="F147" s="70"/>
    </row>
    <row r="148" spans="1:6" s="262" customFormat="1" ht="14" x14ac:dyDescent="0.3">
      <c r="A148" s="196"/>
      <c r="B148" s="261"/>
      <c r="C148" s="2"/>
      <c r="D148" s="70"/>
      <c r="E148" s="70"/>
      <c r="F148" s="70"/>
    </row>
    <row r="149" spans="1:6" s="262" customFormat="1" ht="14" x14ac:dyDescent="0.3">
      <c r="A149" s="196"/>
      <c r="B149" s="261"/>
      <c r="C149" s="2"/>
      <c r="D149" s="70"/>
      <c r="E149" s="70"/>
      <c r="F149" s="70"/>
    </row>
    <row r="150" spans="1:6" s="262" customFormat="1" ht="14" x14ac:dyDescent="0.3">
      <c r="A150" s="196"/>
      <c r="B150" s="261"/>
      <c r="C150" s="2"/>
      <c r="D150" s="70"/>
      <c r="E150" s="70"/>
      <c r="F150" s="70"/>
    </row>
    <row r="151" spans="1:6" s="262" customFormat="1" ht="14" x14ac:dyDescent="0.3">
      <c r="A151" s="196"/>
      <c r="B151" s="261"/>
      <c r="C151" s="2"/>
      <c r="D151" s="70"/>
      <c r="E151" s="70"/>
      <c r="F151" s="70"/>
    </row>
    <row r="152" spans="1:6" s="262" customFormat="1" ht="14" x14ac:dyDescent="0.3">
      <c r="A152" s="196"/>
      <c r="B152" s="261"/>
      <c r="C152" s="2"/>
      <c r="D152" s="70"/>
      <c r="E152" s="70"/>
      <c r="F152" s="70"/>
    </row>
    <row r="153" spans="1:6" s="262" customFormat="1" ht="14" x14ac:dyDescent="0.3">
      <c r="A153" s="196"/>
      <c r="B153" s="261"/>
      <c r="C153" s="2"/>
      <c r="D153" s="70"/>
      <c r="E153" s="70"/>
      <c r="F153" s="70"/>
    </row>
    <row r="154" spans="1:6" s="262" customFormat="1" ht="14" x14ac:dyDescent="0.3">
      <c r="A154" s="196"/>
      <c r="B154" s="261"/>
      <c r="C154" s="2"/>
      <c r="D154" s="70"/>
      <c r="E154" s="70"/>
      <c r="F154" s="70"/>
    </row>
    <row r="155" spans="1:6" s="262" customFormat="1" ht="14" x14ac:dyDescent="0.3">
      <c r="A155" s="196"/>
      <c r="B155" s="261"/>
      <c r="C155" s="2"/>
      <c r="D155" s="70"/>
      <c r="E155" s="70"/>
      <c r="F155" s="70"/>
    </row>
    <row r="156" spans="1:6" s="262" customFormat="1" ht="14" x14ac:dyDescent="0.3">
      <c r="A156" s="196"/>
      <c r="B156" s="261"/>
      <c r="C156" s="2"/>
      <c r="D156" s="70"/>
      <c r="E156" s="70"/>
      <c r="F156" s="70"/>
    </row>
    <row r="157" spans="1:6" s="262" customFormat="1" ht="14" x14ac:dyDescent="0.3">
      <c r="A157" s="196"/>
      <c r="B157" s="261"/>
      <c r="C157" s="2"/>
      <c r="D157" s="70"/>
      <c r="E157" s="70"/>
      <c r="F157" s="70"/>
    </row>
    <row r="158" spans="1:6" s="262" customFormat="1" ht="14" x14ac:dyDescent="0.3">
      <c r="A158" s="196"/>
      <c r="B158" s="261"/>
      <c r="C158" s="2"/>
      <c r="D158" s="70"/>
      <c r="E158" s="70"/>
      <c r="F158" s="70"/>
    </row>
    <row r="159" spans="1:6" s="262" customFormat="1" ht="14" x14ac:dyDescent="0.3">
      <c r="A159" s="196"/>
      <c r="B159" s="261"/>
      <c r="C159" s="2"/>
      <c r="D159" s="70"/>
      <c r="E159" s="70"/>
      <c r="F159" s="70"/>
    </row>
    <row r="160" spans="1:6" s="262" customFormat="1" ht="14" x14ac:dyDescent="0.3">
      <c r="A160" s="196"/>
      <c r="B160" s="261"/>
      <c r="C160" s="2"/>
      <c r="D160" s="70"/>
      <c r="E160" s="70"/>
      <c r="F160" s="70"/>
    </row>
    <row r="161" spans="1:6" s="262" customFormat="1" ht="14" x14ac:dyDescent="0.3">
      <c r="A161" s="196"/>
      <c r="B161" s="261"/>
      <c r="C161" s="2"/>
      <c r="D161" s="70"/>
      <c r="E161" s="70"/>
      <c r="F161" s="70"/>
    </row>
    <row r="162" spans="1:6" s="262" customFormat="1" ht="14" x14ac:dyDescent="0.3">
      <c r="A162" s="196"/>
      <c r="B162" s="261"/>
      <c r="C162" s="2"/>
      <c r="D162" s="70"/>
      <c r="E162" s="70"/>
      <c r="F162" s="70"/>
    </row>
    <row r="163" spans="1:6" s="262" customFormat="1" ht="14" x14ac:dyDescent="0.3">
      <c r="A163" s="196"/>
      <c r="B163" s="261"/>
      <c r="C163" s="2"/>
      <c r="D163" s="70"/>
      <c r="E163" s="70"/>
      <c r="F163" s="70"/>
    </row>
    <row r="164" spans="1:6" s="262" customFormat="1" ht="14" x14ac:dyDescent="0.3">
      <c r="A164" s="196"/>
      <c r="B164" s="261"/>
      <c r="C164" s="2"/>
      <c r="D164" s="70"/>
      <c r="E164" s="70"/>
      <c r="F164" s="70"/>
    </row>
    <row r="165" spans="1:6" s="262" customFormat="1" ht="14" x14ac:dyDescent="0.3">
      <c r="A165" s="196"/>
      <c r="B165" s="261"/>
      <c r="C165" s="2"/>
      <c r="D165" s="70"/>
      <c r="E165" s="70"/>
      <c r="F165" s="70"/>
    </row>
    <row r="166" spans="1:6" s="262" customFormat="1" ht="14" x14ac:dyDescent="0.3">
      <c r="A166" s="196"/>
      <c r="B166" s="261"/>
      <c r="C166" s="2"/>
      <c r="D166" s="70"/>
      <c r="E166" s="70"/>
      <c r="F166" s="70"/>
    </row>
    <row r="167" spans="1:6" s="262" customFormat="1" ht="14" x14ac:dyDescent="0.3">
      <c r="A167" s="196"/>
      <c r="B167" s="261"/>
      <c r="C167" s="2"/>
      <c r="D167" s="70"/>
      <c r="E167" s="70"/>
      <c r="F167" s="70"/>
    </row>
    <row r="168" spans="1:6" s="262" customFormat="1" ht="14" x14ac:dyDescent="0.3">
      <c r="A168" s="196"/>
      <c r="B168" s="261"/>
      <c r="C168" s="2"/>
      <c r="D168" s="70"/>
      <c r="E168" s="70"/>
      <c r="F168" s="70"/>
    </row>
    <row r="169" spans="1:6" s="262" customFormat="1" ht="14" x14ac:dyDescent="0.3">
      <c r="A169" s="196"/>
      <c r="B169" s="261"/>
      <c r="C169" s="2"/>
      <c r="D169" s="70"/>
      <c r="E169" s="70"/>
      <c r="F169" s="70"/>
    </row>
    <row r="170" spans="1:6" s="262" customFormat="1" ht="14" x14ac:dyDescent="0.3">
      <c r="A170" s="196"/>
      <c r="B170" s="261"/>
      <c r="C170" s="2"/>
      <c r="D170" s="70"/>
      <c r="E170" s="70"/>
      <c r="F170" s="70"/>
    </row>
    <row r="171" spans="1:6" s="262" customFormat="1" ht="14" x14ac:dyDescent="0.3">
      <c r="A171" s="196"/>
      <c r="B171" s="261"/>
      <c r="C171" s="2"/>
      <c r="D171" s="70"/>
      <c r="E171" s="70"/>
      <c r="F171" s="70"/>
    </row>
    <row r="172" spans="1:6" s="262" customFormat="1" ht="14" x14ac:dyDescent="0.3">
      <c r="A172" s="196"/>
      <c r="B172" s="261"/>
      <c r="C172" s="2"/>
      <c r="D172" s="70"/>
      <c r="E172" s="70"/>
      <c r="F172" s="70"/>
    </row>
    <row r="173" spans="1:6" s="262" customFormat="1" ht="14" x14ac:dyDescent="0.3">
      <c r="A173" s="196"/>
      <c r="B173" s="261"/>
      <c r="C173" s="2"/>
      <c r="D173" s="70"/>
      <c r="E173" s="70"/>
      <c r="F173" s="70"/>
    </row>
    <row r="174" spans="1:6" s="262" customFormat="1" ht="14" x14ac:dyDescent="0.3">
      <c r="A174" s="196"/>
      <c r="B174" s="261"/>
      <c r="C174" s="2"/>
      <c r="D174" s="70"/>
      <c r="E174" s="70"/>
      <c r="F174" s="70"/>
    </row>
    <row r="175" spans="1:6" s="262" customFormat="1" ht="14" x14ac:dyDescent="0.3">
      <c r="A175" s="196"/>
      <c r="B175" s="261"/>
      <c r="C175" s="2"/>
      <c r="D175" s="70"/>
      <c r="E175" s="70"/>
      <c r="F175" s="70"/>
    </row>
    <row r="176" spans="1:6" s="262" customFormat="1" ht="14" x14ac:dyDescent="0.3">
      <c r="A176" s="196"/>
      <c r="B176" s="261"/>
      <c r="C176" s="2"/>
      <c r="D176" s="70"/>
      <c r="E176" s="70"/>
      <c r="F176" s="70"/>
    </row>
    <row r="177" spans="1:6" s="262" customFormat="1" ht="14" x14ac:dyDescent="0.3">
      <c r="A177" s="196"/>
      <c r="B177" s="261"/>
      <c r="C177" s="2"/>
      <c r="D177" s="70"/>
      <c r="E177" s="70"/>
      <c r="F177" s="70"/>
    </row>
    <row r="178" spans="1:6" s="262" customFormat="1" ht="14" x14ac:dyDescent="0.3">
      <c r="A178" s="196"/>
      <c r="B178" s="261"/>
      <c r="C178" s="2"/>
      <c r="D178" s="70"/>
      <c r="E178" s="70"/>
      <c r="F178" s="70"/>
    </row>
    <row r="179" spans="1:6" s="262" customFormat="1" ht="14" x14ac:dyDescent="0.3">
      <c r="A179" s="196"/>
      <c r="B179" s="261"/>
      <c r="C179" s="2"/>
      <c r="D179" s="70"/>
      <c r="E179" s="70"/>
      <c r="F179" s="70"/>
    </row>
    <row r="180" spans="1:6" s="262" customFormat="1" ht="14" x14ac:dyDescent="0.3">
      <c r="A180" s="196"/>
      <c r="B180" s="261"/>
      <c r="C180" s="2"/>
      <c r="D180" s="70"/>
      <c r="E180" s="70"/>
      <c r="F180" s="70"/>
    </row>
    <row r="181" spans="1:6" s="262" customFormat="1" ht="14" x14ac:dyDescent="0.3">
      <c r="A181" s="196"/>
      <c r="B181" s="261"/>
      <c r="C181" s="2"/>
      <c r="D181" s="70"/>
      <c r="E181" s="70"/>
      <c r="F181" s="70"/>
    </row>
    <row r="182" spans="1:6" s="262" customFormat="1" ht="14" x14ac:dyDescent="0.3">
      <c r="A182" s="196"/>
      <c r="B182" s="261"/>
      <c r="C182" s="2"/>
      <c r="D182" s="70"/>
      <c r="E182" s="70"/>
      <c r="F182" s="70"/>
    </row>
    <row r="183" spans="1:6" s="262" customFormat="1" ht="14" x14ac:dyDescent="0.3">
      <c r="A183" s="196"/>
      <c r="B183" s="261"/>
      <c r="C183" s="2"/>
      <c r="D183" s="70"/>
      <c r="E183" s="70"/>
      <c r="F183" s="70"/>
    </row>
    <row r="184" spans="1:6" s="262" customFormat="1" ht="14" x14ac:dyDescent="0.3">
      <c r="A184" s="196"/>
      <c r="B184" s="261"/>
      <c r="C184" s="2"/>
      <c r="D184" s="70"/>
      <c r="E184" s="70"/>
      <c r="F184" s="70"/>
    </row>
    <row r="185" spans="1:6" s="262" customFormat="1" ht="14" x14ac:dyDescent="0.3">
      <c r="A185" s="196"/>
      <c r="B185" s="261"/>
      <c r="C185" s="2"/>
      <c r="D185" s="70"/>
      <c r="E185" s="70"/>
      <c r="F185" s="70"/>
    </row>
    <row r="186" spans="1:6" s="262" customFormat="1" ht="14" x14ac:dyDescent="0.3">
      <c r="A186" s="196"/>
      <c r="B186" s="261"/>
      <c r="C186" s="2"/>
      <c r="D186" s="70"/>
      <c r="E186" s="70"/>
      <c r="F186" s="70"/>
    </row>
    <row r="187" spans="1:6" s="262" customFormat="1" ht="14" x14ac:dyDescent="0.3">
      <c r="A187" s="196"/>
      <c r="B187" s="261"/>
      <c r="C187" s="2"/>
      <c r="D187" s="70"/>
      <c r="E187" s="70"/>
      <c r="F187" s="70"/>
    </row>
    <row r="188" spans="1:6" s="262" customFormat="1" ht="14" x14ac:dyDescent="0.3">
      <c r="A188" s="196"/>
      <c r="B188" s="261"/>
      <c r="C188" s="2"/>
      <c r="D188" s="70"/>
      <c r="E188" s="70"/>
      <c r="F188" s="70"/>
    </row>
    <row r="189" spans="1:6" s="262" customFormat="1" ht="14" x14ac:dyDescent="0.3">
      <c r="A189" s="196"/>
      <c r="B189" s="261"/>
      <c r="C189" s="2"/>
      <c r="D189" s="70"/>
      <c r="E189" s="70"/>
      <c r="F189" s="70"/>
    </row>
    <row r="190" spans="1:6" s="262" customFormat="1" ht="14" x14ac:dyDescent="0.3">
      <c r="A190" s="196"/>
      <c r="B190" s="261"/>
      <c r="C190" s="2"/>
      <c r="D190" s="70"/>
      <c r="E190" s="70"/>
      <c r="F190" s="70"/>
    </row>
    <row r="191" spans="1:6" s="262" customFormat="1" ht="14" x14ac:dyDescent="0.3">
      <c r="A191" s="196"/>
      <c r="B191" s="261"/>
      <c r="C191" s="2"/>
      <c r="D191" s="70"/>
      <c r="E191" s="70"/>
      <c r="F191" s="70"/>
    </row>
    <row r="192" spans="1:6" s="262" customFormat="1" ht="14" x14ac:dyDescent="0.3">
      <c r="A192" s="196"/>
      <c r="B192" s="261"/>
      <c r="C192" s="2"/>
      <c r="D192" s="70"/>
      <c r="E192" s="70"/>
      <c r="F192" s="70"/>
    </row>
    <row r="193" spans="1:6" s="262" customFormat="1" ht="14" x14ac:dyDescent="0.3">
      <c r="A193" s="196"/>
      <c r="B193" s="261"/>
      <c r="C193" s="2"/>
      <c r="D193" s="70"/>
      <c r="E193" s="70"/>
      <c r="F193" s="70"/>
    </row>
    <row r="194" spans="1:6" s="262" customFormat="1" ht="14" x14ac:dyDescent="0.3">
      <c r="A194" s="196"/>
      <c r="B194" s="261"/>
      <c r="C194" s="2"/>
      <c r="D194" s="70"/>
      <c r="E194" s="70"/>
      <c r="F194" s="70"/>
    </row>
    <row r="195" spans="1:6" s="262" customFormat="1" ht="14" x14ac:dyDescent="0.3">
      <c r="A195" s="196"/>
      <c r="B195" s="261"/>
      <c r="C195" s="2"/>
      <c r="D195" s="70"/>
      <c r="E195" s="70"/>
      <c r="F195" s="70"/>
    </row>
    <row r="196" spans="1:6" s="262" customFormat="1" ht="14" x14ac:dyDescent="0.3">
      <c r="A196" s="196"/>
      <c r="B196" s="261"/>
      <c r="C196" s="2"/>
      <c r="D196" s="70"/>
      <c r="E196" s="70"/>
      <c r="F196" s="70"/>
    </row>
    <row r="197" spans="1:6" s="262" customFormat="1" ht="14" x14ac:dyDescent="0.3">
      <c r="A197" s="196"/>
      <c r="B197" s="261"/>
      <c r="C197" s="2"/>
      <c r="D197" s="70"/>
      <c r="E197" s="70"/>
      <c r="F197" s="70"/>
    </row>
    <row r="198" spans="1:6" s="262" customFormat="1" ht="14" x14ac:dyDescent="0.3">
      <c r="A198" s="196"/>
      <c r="B198" s="261"/>
      <c r="C198" s="2"/>
      <c r="D198" s="70"/>
      <c r="E198" s="70"/>
      <c r="F198" s="70"/>
    </row>
    <row r="199" spans="1:6" s="262" customFormat="1" ht="14" x14ac:dyDescent="0.3">
      <c r="A199" s="196"/>
      <c r="B199" s="261"/>
      <c r="C199" s="2"/>
      <c r="D199" s="70"/>
      <c r="E199" s="70"/>
      <c r="F199" s="70"/>
    </row>
    <row r="200" spans="1:6" s="262" customFormat="1" ht="14" x14ac:dyDescent="0.3">
      <c r="A200" s="196"/>
      <c r="B200" s="261"/>
      <c r="C200" s="2"/>
      <c r="D200" s="70"/>
      <c r="E200" s="70"/>
      <c r="F200" s="70"/>
    </row>
    <row r="201" spans="1:6" s="262" customFormat="1" ht="14" x14ac:dyDescent="0.3">
      <c r="A201" s="196"/>
      <c r="B201" s="261"/>
      <c r="C201" s="2"/>
      <c r="D201" s="70"/>
      <c r="E201" s="70"/>
      <c r="F201" s="70"/>
    </row>
    <row r="202" spans="1:6" s="262" customFormat="1" ht="14" x14ac:dyDescent="0.3">
      <c r="A202" s="196"/>
      <c r="B202" s="261"/>
      <c r="C202" s="2"/>
      <c r="D202" s="70"/>
      <c r="E202" s="70"/>
      <c r="F202" s="70"/>
    </row>
    <row r="203" spans="1:6" s="262" customFormat="1" ht="14" x14ac:dyDescent="0.3">
      <c r="A203" s="196"/>
      <c r="B203" s="261"/>
      <c r="C203" s="2"/>
      <c r="D203" s="70"/>
      <c r="E203" s="70"/>
      <c r="F203" s="70"/>
    </row>
    <row r="204" spans="1:6" s="262" customFormat="1" ht="14" x14ac:dyDescent="0.3">
      <c r="A204" s="196"/>
      <c r="B204" s="261"/>
      <c r="C204" s="2"/>
      <c r="D204" s="70"/>
      <c r="E204" s="70"/>
      <c r="F204" s="70"/>
    </row>
    <row r="205" spans="1:6" s="262" customFormat="1" ht="14" x14ac:dyDescent="0.3">
      <c r="A205" s="196"/>
      <c r="B205" s="261"/>
      <c r="C205" s="2"/>
      <c r="D205" s="70"/>
      <c r="E205" s="70"/>
      <c r="F205" s="70"/>
    </row>
    <row r="206" spans="1:6" s="262" customFormat="1" ht="14" x14ac:dyDescent="0.3">
      <c r="A206" s="196"/>
      <c r="B206" s="261"/>
      <c r="C206" s="2"/>
      <c r="D206" s="70"/>
      <c r="E206" s="70"/>
      <c r="F206" s="70"/>
    </row>
    <row r="207" spans="1:6" s="262" customFormat="1" ht="14" x14ac:dyDescent="0.3">
      <c r="A207" s="196"/>
      <c r="B207" s="261"/>
      <c r="C207" s="2"/>
      <c r="D207" s="70"/>
      <c r="E207" s="70"/>
      <c r="F207" s="70"/>
    </row>
    <row r="208" spans="1:6" s="262" customFormat="1" ht="14" x14ac:dyDescent="0.3">
      <c r="A208" s="196"/>
      <c r="B208" s="261"/>
      <c r="C208" s="2"/>
      <c r="D208" s="70"/>
      <c r="E208" s="70"/>
      <c r="F208" s="70"/>
    </row>
    <row r="209" spans="1:6" s="262" customFormat="1" ht="14" x14ac:dyDescent="0.3">
      <c r="A209" s="196"/>
      <c r="B209" s="261"/>
      <c r="C209" s="2"/>
      <c r="D209" s="70"/>
      <c r="E209" s="70"/>
      <c r="F209" s="70"/>
    </row>
    <row r="210" spans="1:6" s="262" customFormat="1" ht="14" x14ac:dyDescent="0.3">
      <c r="A210" s="196"/>
      <c r="B210" s="261"/>
      <c r="C210" s="2"/>
      <c r="D210" s="70"/>
      <c r="E210" s="70"/>
      <c r="F210" s="70"/>
    </row>
    <row r="211" spans="1:6" s="262" customFormat="1" ht="14" x14ac:dyDescent="0.3">
      <c r="A211" s="196"/>
      <c r="B211" s="261"/>
      <c r="C211" s="2"/>
      <c r="D211" s="70"/>
      <c r="E211" s="70"/>
      <c r="F211" s="70"/>
    </row>
    <row r="212" spans="1:6" s="262" customFormat="1" ht="14" x14ac:dyDescent="0.3">
      <c r="A212" s="196"/>
      <c r="B212" s="261"/>
      <c r="C212" s="2"/>
      <c r="D212" s="70"/>
      <c r="E212" s="70"/>
      <c r="F212" s="70"/>
    </row>
    <row r="213" spans="1:6" s="262" customFormat="1" ht="14" x14ac:dyDescent="0.3">
      <c r="A213" s="196"/>
      <c r="B213" s="261"/>
      <c r="C213" s="2"/>
      <c r="D213" s="70"/>
      <c r="E213" s="70"/>
      <c r="F213" s="70"/>
    </row>
    <row r="214" spans="1:6" s="262" customFormat="1" ht="14" x14ac:dyDescent="0.3">
      <c r="A214" s="196"/>
      <c r="B214" s="261"/>
      <c r="C214" s="2"/>
      <c r="D214" s="70"/>
      <c r="E214" s="70"/>
      <c r="F214" s="70"/>
    </row>
    <row r="215" spans="1:6" s="262" customFormat="1" ht="14" x14ac:dyDescent="0.3">
      <c r="A215" s="196"/>
      <c r="B215" s="261"/>
      <c r="C215" s="2"/>
      <c r="D215" s="70"/>
      <c r="E215" s="70"/>
      <c r="F215" s="70"/>
    </row>
    <row r="216" spans="1:6" s="262" customFormat="1" ht="14" x14ac:dyDescent="0.3">
      <c r="A216" s="196"/>
      <c r="B216" s="261"/>
      <c r="C216" s="2"/>
      <c r="D216" s="70"/>
      <c r="E216" s="70"/>
      <c r="F216" s="70"/>
    </row>
    <row r="217" spans="1:6" s="262" customFormat="1" ht="14" x14ac:dyDescent="0.3">
      <c r="A217" s="196"/>
      <c r="B217" s="261"/>
      <c r="C217" s="2"/>
      <c r="D217" s="70"/>
      <c r="E217" s="70"/>
      <c r="F217" s="70"/>
    </row>
    <row r="218" spans="1:6" s="262" customFormat="1" ht="14" x14ac:dyDescent="0.3">
      <c r="A218" s="196"/>
      <c r="B218" s="261"/>
      <c r="C218" s="2"/>
      <c r="D218" s="70"/>
      <c r="E218" s="70"/>
      <c r="F218" s="70"/>
    </row>
    <row r="219" spans="1:6" s="262" customFormat="1" ht="14" x14ac:dyDescent="0.3">
      <c r="A219" s="196"/>
      <c r="B219" s="261"/>
      <c r="C219" s="2"/>
      <c r="D219" s="70"/>
      <c r="E219" s="70"/>
      <c r="F219" s="70"/>
    </row>
    <row r="220" spans="1:6" s="262" customFormat="1" ht="14" x14ac:dyDescent="0.3">
      <c r="A220" s="196"/>
      <c r="B220" s="261"/>
      <c r="C220" s="2"/>
      <c r="D220" s="70"/>
      <c r="E220" s="70"/>
      <c r="F220" s="70"/>
    </row>
    <row r="221" spans="1:6" s="262" customFormat="1" ht="14" x14ac:dyDescent="0.3">
      <c r="A221" s="196"/>
      <c r="B221" s="261"/>
      <c r="C221" s="2"/>
      <c r="D221" s="70"/>
      <c r="E221" s="70"/>
      <c r="F221" s="70"/>
    </row>
    <row r="222" spans="1:6" s="262" customFormat="1" ht="14" x14ac:dyDescent="0.3">
      <c r="A222" s="196"/>
      <c r="B222" s="261"/>
      <c r="C222" s="2"/>
      <c r="D222" s="70"/>
      <c r="E222" s="70"/>
      <c r="F222" s="70"/>
    </row>
    <row r="223" spans="1:6" s="262" customFormat="1" ht="14" x14ac:dyDescent="0.3">
      <c r="A223" s="196"/>
      <c r="B223" s="261"/>
      <c r="C223" s="2"/>
      <c r="D223" s="70"/>
      <c r="E223" s="70"/>
      <c r="F223" s="70"/>
    </row>
    <row r="224" spans="1:6" s="262" customFormat="1" ht="14" x14ac:dyDescent="0.3">
      <c r="A224" s="196"/>
      <c r="B224" s="261"/>
      <c r="C224" s="2"/>
      <c r="D224" s="70"/>
      <c r="E224" s="70"/>
      <c r="F224" s="70"/>
    </row>
    <row r="225" spans="1:6" s="262" customFormat="1" ht="14" x14ac:dyDescent="0.3">
      <c r="A225" s="196"/>
      <c r="B225" s="261"/>
      <c r="C225" s="2"/>
      <c r="D225" s="70"/>
      <c r="E225" s="70"/>
      <c r="F225" s="70"/>
    </row>
    <row r="226" spans="1:6" s="262" customFormat="1" ht="14" x14ac:dyDescent="0.3">
      <c r="A226" s="196"/>
      <c r="B226" s="261"/>
      <c r="C226" s="2"/>
      <c r="D226" s="70"/>
      <c r="E226" s="70"/>
      <c r="F226" s="70"/>
    </row>
    <row r="227" spans="1:6" s="262" customFormat="1" ht="14" x14ac:dyDescent="0.3">
      <c r="A227" s="196"/>
      <c r="B227" s="261"/>
      <c r="C227" s="2"/>
      <c r="D227" s="70"/>
      <c r="E227" s="70"/>
      <c r="F227" s="70"/>
    </row>
    <row r="228" spans="1:6" s="262" customFormat="1" ht="14" x14ac:dyDescent="0.3">
      <c r="A228" s="196"/>
      <c r="B228" s="261"/>
      <c r="C228" s="2"/>
      <c r="D228" s="70"/>
      <c r="E228" s="70"/>
      <c r="F228" s="70"/>
    </row>
    <row r="229" spans="1:6" s="262" customFormat="1" ht="14" x14ac:dyDescent="0.3">
      <c r="A229" s="196"/>
      <c r="B229" s="261"/>
      <c r="C229" s="2"/>
      <c r="D229" s="70"/>
      <c r="E229" s="70"/>
      <c r="F229" s="70"/>
    </row>
    <row r="230" spans="1:6" s="262" customFormat="1" ht="14" x14ac:dyDescent="0.3">
      <c r="A230" s="196"/>
      <c r="B230" s="261"/>
      <c r="C230" s="2"/>
      <c r="D230" s="70"/>
      <c r="E230" s="70"/>
      <c r="F230" s="70"/>
    </row>
    <row r="231" spans="1:6" s="262" customFormat="1" ht="14" x14ac:dyDescent="0.3">
      <c r="A231" s="196"/>
      <c r="B231" s="261"/>
      <c r="C231" s="2"/>
      <c r="D231" s="70"/>
      <c r="E231" s="70"/>
      <c r="F231" s="70"/>
    </row>
    <row r="232" spans="1:6" s="262" customFormat="1" ht="14" x14ac:dyDescent="0.3">
      <c r="A232" s="196"/>
      <c r="B232" s="261"/>
      <c r="C232" s="2"/>
      <c r="D232" s="70"/>
      <c r="E232" s="70"/>
      <c r="F232" s="70"/>
    </row>
    <row r="233" spans="1:6" s="262" customFormat="1" ht="14" x14ac:dyDescent="0.3">
      <c r="A233" s="196"/>
      <c r="B233" s="261"/>
      <c r="C233" s="2"/>
      <c r="D233" s="70"/>
      <c r="E233" s="70"/>
      <c r="F233" s="70"/>
    </row>
    <row r="234" spans="1:6" s="262" customFormat="1" ht="14" x14ac:dyDescent="0.3">
      <c r="A234" s="196"/>
      <c r="B234" s="261"/>
      <c r="C234" s="2"/>
      <c r="D234" s="70"/>
      <c r="E234" s="70"/>
      <c r="F234" s="70"/>
    </row>
    <row r="235" spans="1:6" s="262" customFormat="1" ht="14" x14ac:dyDescent="0.3">
      <c r="A235" s="196"/>
      <c r="B235" s="261"/>
      <c r="C235" s="2"/>
      <c r="D235" s="70"/>
      <c r="E235" s="70"/>
      <c r="F235" s="70"/>
    </row>
    <row r="236" spans="1:6" s="262" customFormat="1" ht="14" x14ac:dyDescent="0.3">
      <c r="A236" s="196"/>
      <c r="B236" s="261"/>
      <c r="C236" s="2"/>
      <c r="D236" s="70"/>
      <c r="E236" s="70"/>
      <c r="F236" s="70"/>
    </row>
    <row r="237" spans="1:6" s="262" customFormat="1" ht="14" x14ac:dyDescent="0.3">
      <c r="A237" s="196"/>
      <c r="B237" s="261"/>
      <c r="C237" s="2"/>
      <c r="D237" s="70"/>
      <c r="E237" s="70"/>
      <c r="F237" s="70"/>
    </row>
    <row r="238" spans="1:6" s="262" customFormat="1" ht="14" x14ac:dyDescent="0.3">
      <c r="A238" s="196"/>
      <c r="B238" s="261"/>
      <c r="C238" s="2"/>
      <c r="D238" s="70"/>
      <c r="E238" s="70"/>
      <c r="F238" s="70"/>
    </row>
    <row r="239" spans="1:6" s="262" customFormat="1" ht="14" x14ac:dyDescent="0.3">
      <c r="A239" s="196"/>
      <c r="B239" s="261"/>
      <c r="C239" s="2"/>
      <c r="D239" s="70"/>
      <c r="E239" s="70"/>
      <c r="F239" s="70"/>
    </row>
    <row r="240" spans="1:6" s="262" customFormat="1" ht="14" x14ac:dyDescent="0.3">
      <c r="A240" s="196"/>
      <c r="B240" s="261"/>
      <c r="C240" s="2"/>
      <c r="D240" s="70"/>
      <c r="E240" s="70"/>
      <c r="F240" s="70"/>
    </row>
    <row r="241" spans="1:6" s="262" customFormat="1" ht="14" x14ac:dyDescent="0.3">
      <c r="A241" s="196"/>
      <c r="B241" s="261"/>
      <c r="C241" s="2"/>
      <c r="D241" s="70"/>
      <c r="E241" s="70"/>
      <c r="F241" s="70"/>
    </row>
    <row r="242" spans="1:6" s="262" customFormat="1" ht="14" x14ac:dyDescent="0.3">
      <c r="A242" s="196"/>
      <c r="B242" s="261"/>
      <c r="C242" s="2"/>
      <c r="D242" s="70"/>
      <c r="E242" s="70"/>
      <c r="F242" s="70"/>
    </row>
    <row r="243" spans="1:6" s="262" customFormat="1" ht="14" x14ac:dyDescent="0.3">
      <c r="A243" s="196"/>
      <c r="B243" s="261"/>
      <c r="C243" s="2"/>
      <c r="D243" s="70"/>
      <c r="E243" s="70"/>
      <c r="F243" s="70"/>
    </row>
    <row r="244" spans="1:6" s="262" customFormat="1" ht="14" x14ac:dyDescent="0.3">
      <c r="A244" s="196"/>
      <c r="B244" s="261"/>
      <c r="C244" s="2"/>
      <c r="D244" s="70"/>
      <c r="E244" s="70"/>
      <c r="F244" s="70"/>
    </row>
    <row r="245" spans="1:6" s="262" customFormat="1" ht="14" x14ac:dyDescent="0.3">
      <c r="A245" s="196"/>
      <c r="B245" s="261"/>
      <c r="C245" s="2"/>
      <c r="D245" s="70"/>
      <c r="E245" s="70"/>
      <c r="F245" s="70"/>
    </row>
    <row r="246" spans="1:6" s="262" customFormat="1" ht="14" x14ac:dyDescent="0.3">
      <c r="A246" s="196"/>
      <c r="B246" s="261"/>
      <c r="C246" s="2"/>
      <c r="D246" s="70"/>
      <c r="E246" s="70"/>
      <c r="F246" s="70"/>
    </row>
    <row r="247" spans="1:6" s="262" customFormat="1" ht="14" x14ac:dyDescent="0.3">
      <c r="A247" s="196"/>
      <c r="B247" s="261"/>
      <c r="C247" s="2"/>
      <c r="D247" s="70"/>
      <c r="E247" s="70"/>
      <c r="F247" s="70"/>
    </row>
    <row r="248" spans="1:6" s="262" customFormat="1" ht="14" x14ac:dyDescent="0.3">
      <c r="A248" s="196"/>
      <c r="B248" s="261"/>
      <c r="C248" s="2"/>
      <c r="D248" s="70"/>
      <c r="E248" s="70"/>
      <c r="F248" s="70"/>
    </row>
    <row r="249" spans="1:6" s="262" customFormat="1" ht="14" x14ac:dyDescent="0.3">
      <c r="A249" s="196"/>
      <c r="B249" s="261"/>
      <c r="C249" s="2"/>
      <c r="D249" s="70"/>
      <c r="E249" s="70"/>
      <c r="F249" s="70"/>
    </row>
    <row r="250" spans="1:6" s="262" customFormat="1" ht="14" x14ac:dyDescent="0.3">
      <c r="A250" s="196"/>
      <c r="B250" s="261"/>
      <c r="C250" s="2"/>
      <c r="D250" s="70"/>
      <c r="E250" s="70"/>
      <c r="F250" s="70"/>
    </row>
    <row r="251" spans="1:6" s="262" customFormat="1" ht="14" x14ac:dyDescent="0.3">
      <c r="A251" s="196"/>
      <c r="B251" s="261"/>
      <c r="C251" s="2"/>
      <c r="D251" s="70"/>
      <c r="E251" s="70"/>
      <c r="F251" s="70"/>
    </row>
    <row r="252" spans="1:6" s="262" customFormat="1" ht="14" x14ac:dyDescent="0.3">
      <c r="A252" s="196"/>
      <c r="B252" s="261"/>
      <c r="C252" s="2"/>
      <c r="D252" s="70"/>
      <c r="E252" s="70"/>
      <c r="F252" s="70"/>
    </row>
    <row r="253" spans="1:6" s="262" customFormat="1" ht="14" x14ac:dyDescent="0.3">
      <c r="A253" s="196"/>
      <c r="B253" s="261"/>
      <c r="C253" s="2"/>
      <c r="D253" s="70"/>
      <c r="E253" s="70"/>
      <c r="F253" s="70"/>
    </row>
    <row r="254" spans="1:6" s="262" customFormat="1" ht="14" x14ac:dyDescent="0.3">
      <c r="A254" s="196"/>
      <c r="B254" s="261"/>
      <c r="C254" s="2"/>
      <c r="D254" s="70"/>
      <c r="E254" s="70"/>
      <c r="F254" s="70"/>
    </row>
    <row r="255" spans="1:6" s="262" customFormat="1" ht="14" x14ac:dyDescent="0.3">
      <c r="A255" s="196"/>
      <c r="B255" s="261"/>
      <c r="C255" s="2"/>
      <c r="D255" s="70"/>
      <c r="E255" s="70"/>
      <c r="F255" s="70"/>
    </row>
    <row r="256" spans="1:6" s="262" customFormat="1" ht="14" x14ac:dyDescent="0.3">
      <c r="A256" s="196"/>
      <c r="B256" s="261"/>
      <c r="C256" s="2"/>
      <c r="D256" s="70"/>
      <c r="E256" s="70"/>
      <c r="F256" s="70"/>
    </row>
    <row r="257" spans="1:6" s="262" customFormat="1" ht="14" x14ac:dyDescent="0.3">
      <c r="A257" s="196"/>
      <c r="B257" s="261"/>
      <c r="C257" s="2"/>
      <c r="D257" s="70"/>
      <c r="E257" s="70"/>
      <c r="F257" s="70"/>
    </row>
    <row r="258" spans="1:6" s="262" customFormat="1" ht="14" x14ac:dyDescent="0.3">
      <c r="A258" s="196"/>
      <c r="B258" s="261"/>
      <c r="C258" s="2"/>
      <c r="D258" s="70"/>
      <c r="E258" s="70"/>
      <c r="F258" s="70"/>
    </row>
    <row r="259" spans="1:6" s="262" customFormat="1" ht="14" x14ac:dyDescent="0.3">
      <c r="A259" s="196"/>
      <c r="B259" s="261"/>
      <c r="C259" s="2"/>
      <c r="D259" s="70"/>
      <c r="E259" s="70"/>
      <c r="F259" s="70"/>
    </row>
    <row r="260" spans="1:6" s="262" customFormat="1" ht="14" x14ac:dyDescent="0.3">
      <c r="A260" s="196"/>
      <c r="B260" s="261"/>
      <c r="C260" s="2"/>
      <c r="D260" s="70"/>
      <c r="E260" s="70"/>
      <c r="F260" s="70"/>
    </row>
    <row r="261" spans="1:6" s="262" customFormat="1" ht="14" x14ac:dyDescent="0.3">
      <c r="A261" s="196"/>
      <c r="B261" s="261"/>
      <c r="C261" s="2"/>
      <c r="D261" s="70"/>
      <c r="E261" s="70"/>
      <c r="F261" s="70"/>
    </row>
    <row r="262" spans="1:6" s="262" customFormat="1" ht="14" x14ac:dyDescent="0.3">
      <c r="A262" s="196"/>
      <c r="B262" s="261"/>
      <c r="C262" s="2"/>
      <c r="D262" s="70"/>
      <c r="E262" s="70"/>
      <c r="F262" s="70"/>
    </row>
    <row r="263" spans="1:6" s="262" customFormat="1" ht="14" x14ac:dyDescent="0.3">
      <c r="A263" s="196"/>
      <c r="B263" s="261"/>
      <c r="C263" s="2"/>
      <c r="D263" s="70"/>
      <c r="E263" s="70"/>
      <c r="F263" s="70"/>
    </row>
    <row r="264" spans="1:6" s="262" customFormat="1" ht="14" x14ac:dyDescent="0.3">
      <c r="A264" s="196"/>
      <c r="B264" s="261"/>
      <c r="C264" s="2"/>
      <c r="D264" s="70"/>
      <c r="E264" s="70"/>
      <c r="F264" s="70"/>
    </row>
    <row r="265" spans="1:6" s="262" customFormat="1" ht="14" x14ac:dyDescent="0.3">
      <c r="A265" s="196"/>
      <c r="B265" s="261"/>
      <c r="C265" s="2"/>
      <c r="D265" s="70"/>
      <c r="E265" s="70"/>
      <c r="F265" s="70"/>
    </row>
    <row r="266" spans="1:6" s="262" customFormat="1" ht="14" x14ac:dyDescent="0.3">
      <c r="A266" s="196"/>
      <c r="B266" s="261"/>
      <c r="C266" s="2"/>
      <c r="D266" s="70"/>
      <c r="E266" s="70"/>
      <c r="F266" s="70"/>
    </row>
    <row r="267" spans="1:6" s="262" customFormat="1" ht="14" x14ac:dyDescent="0.3">
      <c r="A267" s="196"/>
      <c r="B267" s="261"/>
      <c r="C267" s="2"/>
      <c r="D267" s="70"/>
      <c r="E267" s="70"/>
      <c r="F267" s="70"/>
    </row>
    <row r="268" spans="1:6" s="262" customFormat="1" ht="14" x14ac:dyDescent="0.3">
      <c r="A268" s="196"/>
      <c r="B268" s="261"/>
      <c r="C268" s="2"/>
      <c r="D268" s="70"/>
      <c r="E268" s="70"/>
      <c r="F268" s="70"/>
    </row>
    <row r="269" spans="1:6" s="262" customFormat="1" ht="14" x14ac:dyDescent="0.3">
      <c r="A269" s="196"/>
      <c r="B269" s="261"/>
      <c r="C269" s="2"/>
      <c r="D269" s="70"/>
      <c r="E269" s="70"/>
      <c r="F269" s="70"/>
    </row>
    <row r="270" spans="1:6" s="262" customFormat="1" ht="14" x14ac:dyDescent="0.3">
      <c r="A270" s="196"/>
      <c r="B270" s="261"/>
      <c r="C270" s="2"/>
      <c r="D270" s="70"/>
      <c r="E270" s="70"/>
      <c r="F270" s="70"/>
    </row>
    <row r="271" spans="1:6" s="262" customFormat="1" ht="14" x14ac:dyDescent="0.3">
      <c r="A271" s="196"/>
      <c r="B271" s="261"/>
      <c r="C271" s="2"/>
      <c r="D271" s="70"/>
      <c r="E271" s="70"/>
      <c r="F271" s="70"/>
    </row>
    <row r="272" spans="1:6" s="262" customFormat="1" ht="14" x14ac:dyDescent="0.3">
      <c r="A272" s="196"/>
      <c r="B272" s="261"/>
      <c r="C272" s="2"/>
      <c r="D272" s="70"/>
      <c r="E272" s="70"/>
      <c r="F272" s="70"/>
    </row>
    <row r="273" spans="1:6" s="262" customFormat="1" ht="14" x14ac:dyDescent="0.3">
      <c r="A273" s="196"/>
      <c r="B273" s="261"/>
      <c r="C273" s="2"/>
      <c r="D273" s="70"/>
      <c r="E273" s="70"/>
      <c r="F273" s="70"/>
    </row>
    <row r="274" spans="1:6" s="262" customFormat="1" ht="14" x14ac:dyDescent="0.3">
      <c r="A274" s="196"/>
      <c r="B274" s="261"/>
      <c r="C274" s="2"/>
      <c r="D274" s="70"/>
      <c r="E274" s="70"/>
      <c r="F274" s="70"/>
    </row>
    <row r="275" spans="1:6" s="262" customFormat="1" ht="14" x14ac:dyDescent="0.3">
      <c r="A275" s="196"/>
      <c r="B275" s="261"/>
      <c r="C275" s="2"/>
      <c r="D275" s="70"/>
      <c r="E275" s="70"/>
      <c r="F275" s="70"/>
    </row>
    <row r="276" spans="1:6" s="262" customFormat="1" ht="14" x14ac:dyDescent="0.3">
      <c r="A276" s="196"/>
      <c r="B276" s="261"/>
      <c r="C276" s="2"/>
      <c r="D276" s="70"/>
      <c r="E276" s="70"/>
      <c r="F276" s="70"/>
    </row>
    <row r="277" spans="1:6" s="262" customFormat="1" ht="14" x14ac:dyDescent="0.3">
      <c r="A277" s="196"/>
      <c r="B277" s="261"/>
      <c r="C277" s="2"/>
      <c r="D277" s="70"/>
      <c r="E277" s="70"/>
      <c r="F277" s="70"/>
    </row>
    <row r="278" spans="1:6" s="262" customFormat="1" ht="14" x14ac:dyDescent="0.3">
      <c r="A278" s="196"/>
      <c r="B278" s="261"/>
      <c r="C278" s="2"/>
      <c r="D278" s="70"/>
      <c r="E278" s="70"/>
      <c r="F278" s="70"/>
    </row>
    <row r="279" spans="1:6" s="262" customFormat="1" ht="14" x14ac:dyDescent="0.3">
      <c r="A279" s="196"/>
      <c r="B279" s="261"/>
      <c r="C279" s="2"/>
      <c r="D279" s="70"/>
      <c r="E279" s="70"/>
      <c r="F279" s="70"/>
    </row>
    <row r="280" spans="1:6" s="262" customFormat="1" ht="14" x14ac:dyDescent="0.3">
      <c r="A280" s="196"/>
      <c r="B280" s="261"/>
      <c r="C280" s="2"/>
      <c r="D280" s="70"/>
      <c r="E280" s="70"/>
      <c r="F280" s="70"/>
    </row>
    <row r="281" spans="1:6" s="262" customFormat="1" ht="14" x14ac:dyDescent="0.3">
      <c r="A281" s="196"/>
      <c r="B281" s="261"/>
      <c r="C281" s="2"/>
      <c r="D281" s="70"/>
      <c r="E281" s="70"/>
      <c r="F281" s="70"/>
    </row>
    <row r="282" spans="1:6" s="262" customFormat="1" ht="14" x14ac:dyDescent="0.3">
      <c r="A282" s="196"/>
      <c r="B282" s="261"/>
      <c r="C282" s="2"/>
      <c r="D282" s="70"/>
      <c r="E282" s="70"/>
      <c r="F282" s="70"/>
    </row>
    <row r="283" spans="1:6" s="262" customFormat="1" ht="14" x14ac:dyDescent="0.3">
      <c r="A283" s="196"/>
      <c r="B283" s="261"/>
      <c r="C283" s="2"/>
      <c r="D283" s="70"/>
      <c r="E283" s="70"/>
      <c r="F283" s="70"/>
    </row>
    <row r="284" spans="1:6" s="262" customFormat="1" ht="14" x14ac:dyDescent="0.3">
      <c r="A284" s="196"/>
      <c r="B284" s="261"/>
      <c r="C284" s="2"/>
      <c r="D284" s="70"/>
      <c r="E284" s="70"/>
      <c r="F284" s="70"/>
    </row>
    <row r="285" spans="1:6" s="262" customFormat="1" ht="14" x14ac:dyDescent="0.3">
      <c r="A285" s="196"/>
      <c r="B285" s="261"/>
      <c r="C285" s="2"/>
      <c r="D285" s="70"/>
      <c r="E285" s="70"/>
      <c r="F285" s="70"/>
    </row>
    <row r="286" spans="1:6" s="262" customFormat="1" ht="14" x14ac:dyDescent="0.3">
      <c r="A286" s="196"/>
      <c r="B286" s="261"/>
      <c r="C286" s="2"/>
      <c r="D286" s="70"/>
      <c r="E286" s="70"/>
      <c r="F286" s="70"/>
    </row>
    <row r="287" spans="1:6" s="262" customFormat="1" ht="14" x14ac:dyDescent="0.3">
      <c r="A287" s="196"/>
      <c r="B287" s="261"/>
      <c r="C287" s="2"/>
      <c r="D287" s="70"/>
      <c r="E287" s="70"/>
      <c r="F287" s="70"/>
    </row>
    <row r="288" spans="1:6" s="262" customFormat="1" ht="14" x14ac:dyDescent="0.3">
      <c r="A288" s="196"/>
      <c r="B288" s="261"/>
      <c r="C288" s="2"/>
      <c r="D288" s="70"/>
      <c r="E288" s="70"/>
      <c r="F288" s="70"/>
    </row>
    <row r="289" spans="1:6" s="262" customFormat="1" ht="14" x14ac:dyDescent="0.3">
      <c r="A289" s="196"/>
      <c r="B289" s="261"/>
      <c r="C289" s="2"/>
      <c r="D289" s="70"/>
      <c r="E289" s="70"/>
      <c r="F289" s="70"/>
    </row>
    <row r="290" spans="1:6" s="262" customFormat="1" ht="14" x14ac:dyDescent="0.3">
      <c r="A290" s="196"/>
      <c r="B290" s="261"/>
      <c r="C290" s="2"/>
      <c r="D290" s="70"/>
      <c r="E290" s="70"/>
      <c r="F290" s="70"/>
    </row>
    <row r="291" spans="1:6" s="262" customFormat="1" ht="14" x14ac:dyDescent="0.3">
      <c r="A291" s="196"/>
      <c r="B291" s="261"/>
      <c r="C291" s="2"/>
      <c r="D291" s="70"/>
      <c r="E291" s="70"/>
      <c r="F291" s="70"/>
    </row>
    <row r="292" spans="1:6" s="262" customFormat="1" ht="14" x14ac:dyDescent="0.3">
      <c r="A292" s="196"/>
      <c r="B292" s="261"/>
      <c r="C292" s="2"/>
      <c r="D292" s="70"/>
      <c r="E292" s="70"/>
      <c r="F292" s="70"/>
    </row>
    <row r="293" spans="1:6" s="262" customFormat="1" ht="14" x14ac:dyDescent="0.3">
      <c r="A293" s="196"/>
      <c r="B293" s="261"/>
      <c r="C293" s="2"/>
      <c r="D293" s="70"/>
      <c r="E293" s="70"/>
      <c r="F293" s="70"/>
    </row>
    <row r="294" spans="1:6" s="262" customFormat="1" ht="14" x14ac:dyDescent="0.3">
      <c r="A294" s="196"/>
      <c r="B294" s="261"/>
      <c r="C294" s="2"/>
      <c r="D294" s="70"/>
      <c r="E294" s="70"/>
      <c r="F294" s="70"/>
    </row>
    <row r="295" spans="1:6" s="262" customFormat="1" ht="14" x14ac:dyDescent="0.3">
      <c r="A295" s="196"/>
      <c r="B295" s="261"/>
      <c r="C295" s="2"/>
      <c r="D295" s="70"/>
      <c r="E295" s="70"/>
      <c r="F295" s="70"/>
    </row>
    <row r="296" spans="1:6" s="262" customFormat="1" ht="14" x14ac:dyDescent="0.3">
      <c r="A296" s="196"/>
      <c r="B296" s="261"/>
      <c r="C296" s="2"/>
      <c r="D296" s="70"/>
      <c r="E296" s="70"/>
      <c r="F296" s="70"/>
    </row>
    <row r="297" spans="1:6" s="262" customFormat="1" ht="14" x14ac:dyDescent="0.3">
      <c r="A297" s="196"/>
      <c r="B297" s="261"/>
      <c r="C297" s="2"/>
      <c r="D297" s="70"/>
      <c r="E297" s="70"/>
      <c r="F297" s="70"/>
    </row>
    <row r="298" spans="1:6" s="262" customFormat="1" ht="14" x14ac:dyDescent="0.3">
      <c r="A298" s="196"/>
      <c r="B298" s="261"/>
      <c r="C298" s="2"/>
      <c r="D298" s="70"/>
      <c r="E298" s="70"/>
      <c r="F298" s="70"/>
    </row>
    <row r="299" spans="1:6" s="262" customFormat="1" ht="14" x14ac:dyDescent="0.3">
      <c r="A299" s="196"/>
      <c r="B299" s="261"/>
      <c r="C299" s="2"/>
      <c r="D299" s="70"/>
      <c r="E299" s="70"/>
      <c r="F299" s="70"/>
    </row>
    <row r="300" spans="1:6" s="262" customFormat="1" ht="14" x14ac:dyDescent="0.3">
      <c r="A300" s="196"/>
      <c r="B300" s="261"/>
      <c r="C300" s="2"/>
      <c r="D300" s="70"/>
      <c r="E300" s="70"/>
      <c r="F300" s="70"/>
    </row>
    <row r="301" spans="1:6" s="262" customFormat="1" ht="14" x14ac:dyDescent="0.3">
      <c r="A301" s="196"/>
      <c r="B301" s="261"/>
      <c r="C301" s="2"/>
      <c r="D301" s="70"/>
      <c r="E301" s="70"/>
      <c r="F301" s="70"/>
    </row>
    <row r="302" spans="1:6" s="262" customFormat="1" ht="14" x14ac:dyDescent="0.3">
      <c r="A302" s="196"/>
      <c r="B302" s="261"/>
      <c r="C302" s="2"/>
      <c r="D302" s="70"/>
      <c r="E302" s="70"/>
      <c r="F302" s="70"/>
    </row>
    <row r="303" spans="1:6" s="262" customFormat="1" ht="14" x14ac:dyDescent="0.3">
      <c r="A303" s="196"/>
      <c r="B303" s="261"/>
      <c r="C303" s="2"/>
      <c r="D303" s="70"/>
      <c r="E303" s="70"/>
      <c r="F303" s="70"/>
    </row>
    <row r="304" spans="1:6" s="262" customFormat="1" ht="14" x14ac:dyDescent="0.3">
      <c r="A304" s="196"/>
      <c r="B304" s="261"/>
      <c r="C304" s="2"/>
      <c r="D304" s="70"/>
      <c r="E304" s="70"/>
      <c r="F304" s="70"/>
    </row>
    <row r="305" spans="1:6" s="262" customFormat="1" ht="14" x14ac:dyDescent="0.3">
      <c r="A305" s="196"/>
      <c r="B305" s="261"/>
      <c r="C305" s="2"/>
      <c r="D305" s="70"/>
      <c r="E305" s="70"/>
      <c r="F305" s="70"/>
    </row>
    <row r="306" spans="1:6" s="262" customFormat="1" ht="14" x14ac:dyDescent="0.3">
      <c r="A306" s="196"/>
      <c r="B306" s="261"/>
      <c r="C306" s="2"/>
      <c r="D306" s="70"/>
      <c r="E306" s="70"/>
      <c r="F306" s="70"/>
    </row>
    <row r="307" spans="1:6" s="262" customFormat="1" ht="14" x14ac:dyDescent="0.3">
      <c r="A307" s="196"/>
      <c r="B307" s="261"/>
      <c r="C307" s="2"/>
      <c r="D307" s="70"/>
      <c r="E307" s="70"/>
      <c r="F307" s="70"/>
    </row>
    <row r="308" spans="1:6" s="262" customFormat="1" ht="14" x14ac:dyDescent="0.3">
      <c r="A308" s="196"/>
      <c r="B308" s="261"/>
      <c r="C308" s="2"/>
      <c r="D308" s="70"/>
      <c r="E308" s="70"/>
      <c r="F308" s="70"/>
    </row>
    <row r="309" spans="1:6" s="262" customFormat="1" ht="14" x14ac:dyDescent="0.3">
      <c r="A309" s="196"/>
      <c r="B309" s="261"/>
      <c r="C309" s="2"/>
      <c r="D309" s="70"/>
      <c r="E309" s="70"/>
      <c r="F309" s="70"/>
    </row>
    <row r="310" spans="1:6" s="262" customFormat="1" ht="14" x14ac:dyDescent="0.3">
      <c r="A310" s="196"/>
      <c r="B310" s="261"/>
      <c r="C310" s="2"/>
      <c r="D310" s="70"/>
      <c r="E310" s="70"/>
      <c r="F310" s="70"/>
    </row>
    <row r="311" spans="1:6" s="262" customFormat="1" ht="14" x14ac:dyDescent="0.3">
      <c r="A311" s="196"/>
      <c r="B311" s="261"/>
      <c r="C311" s="2"/>
      <c r="D311" s="70"/>
      <c r="E311" s="70"/>
      <c r="F311" s="70"/>
    </row>
    <row r="312" spans="1:6" s="262" customFormat="1" ht="14" x14ac:dyDescent="0.3">
      <c r="A312" s="196"/>
      <c r="B312" s="261"/>
      <c r="C312" s="2"/>
      <c r="D312" s="70"/>
      <c r="E312" s="70"/>
      <c r="F312" s="70"/>
    </row>
    <row r="313" spans="1:6" s="262" customFormat="1" ht="14" x14ac:dyDescent="0.3">
      <c r="A313" s="196"/>
      <c r="B313" s="261"/>
      <c r="C313" s="2"/>
      <c r="D313" s="70"/>
      <c r="E313" s="70"/>
      <c r="F313" s="70"/>
    </row>
    <row r="314" spans="1:6" s="262" customFormat="1" ht="14" x14ac:dyDescent="0.3">
      <c r="A314" s="196"/>
      <c r="B314" s="261"/>
      <c r="C314" s="2"/>
      <c r="D314" s="70"/>
      <c r="E314" s="70"/>
      <c r="F314" s="70"/>
    </row>
    <row r="315" spans="1:6" s="262" customFormat="1" ht="14" x14ac:dyDescent="0.3">
      <c r="A315" s="196"/>
      <c r="B315" s="261"/>
      <c r="C315" s="2"/>
      <c r="D315" s="70"/>
      <c r="E315" s="70"/>
      <c r="F315" s="70"/>
    </row>
    <row r="316" spans="1:6" s="262" customFormat="1" ht="14" x14ac:dyDescent="0.3">
      <c r="A316" s="196"/>
      <c r="B316" s="261"/>
      <c r="C316" s="2"/>
      <c r="D316" s="70"/>
      <c r="E316" s="70"/>
      <c r="F316" s="70"/>
    </row>
    <row r="317" spans="1:6" s="262" customFormat="1" ht="14" x14ac:dyDescent="0.3">
      <c r="A317" s="196"/>
      <c r="B317" s="261"/>
      <c r="C317" s="2"/>
      <c r="D317" s="70"/>
      <c r="E317" s="70"/>
      <c r="F317" s="70"/>
    </row>
    <row r="318" spans="1:6" s="262" customFormat="1" ht="14" x14ac:dyDescent="0.3">
      <c r="A318" s="196"/>
      <c r="B318" s="261"/>
      <c r="C318" s="2"/>
      <c r="D318" s="70"/>
      <c r="E318" s="70"/>
      <c r="F318" s="70"/>
    </row>
    <row r="319" spans="1:6" s="262" customFormat="1" ht="14" x14ac:dyDescent="0.3">
      <c r="A319" s="196"/>
      <c r="B319" s="261"/>
      <c r="C319" s="2"/>
      <c r="D319" s="70"/>
      <c r="E319" s="70"/>
      <c r="F319" s="70"/>
    </row>
    <row r="320" spans="1:6" s="262" customFormat="1" ht="14" x14ac:dyDescent="0.3">
      <c r="A320" s="196"/>
      <c r="B320" s="261"/>
      <c r="C320" s="2"/>
      <c r="D320" s="70"/>
      <c r="E320" s="70"/>
      <c r="F320" s="70"/>
    </row>
    <row r="321" spans="1:6" s="262" customFormat="1" ht="14" x14ac:dyDescent="0.3">
      <c r="A321" s="196"/>
      <c r="B321" s="261"/>
      <c r="C321" s="2"/>
      <c r="D321" s="70"/>
      <c r="E321" s="70"/>
      <c r="F321" s="70"/>
    </row>
    <row r="322" spans="1:6" s="262" customFormat="1" ht="14" x14ac:dyDescent="0.3">
      <c r="A322" s="196"/>
      <c r="B322" s="261"/>
      <c r="C322" s="2"/>
      <c r="D322" s="70"/>
      <c r="E322" s="70"/>
      <c r="F322" s="70"/>
    </row>
    <row r="323" spans="1:6" s="262" customFormat="1" ht="14" x14ac:dyDescent="0.3">
      <c r="A323" s="196"/>
      <c r="B323" s="261"/>
      <c r="C323" s="2"/>
      <c r="D323" s="70"/>
      <c r="E323" s="70"/>
      <c r="F323" s="70"/>
    </row>
    <row r="324" spans="1:6" s="262" customFormat="1" ht="14" x14ac:dyDescent="0.3">
      <c r="A324" s="196"/>
      <c r="B324" s="261"/>
      <c r="C324" s="2"/>
      <c r="D324" s="70"/>
      <c r="E324" s="70"/>
      <c r="F324" s="70"/>
    </row>
    <row r="325" spans="1:6" s="262" customFormat="1" ht="14" x14ac:dyDescent="0.3">
      <c r="A325" s="196"/>
      <c r="B325" s="261"/>
      <c r="C325" s="2"/>
      <c r="D325" s="70"/>
      <c r="E325" s="70"/>
      <c r="F325" s="70"/>
    </row>
    <row r="326" spans="1:6" s="262" customFormat="1" ht="14" x14ac:dyDescent="0.3">
      <c r="A326" s="196"/>
      <c r="B326" s="261"/>
      <c r="C326" s="2"/>
      <c r="D326" s="70"/>
      <c r="E326" s="70"/>
      <c r="F326" s="70"/>
    </row>
    <row r="327" spans="1:6" s="262" customFormat="1" ht="14" x14ac:dyDescent="0.3">
      <c r="A327" s="196"/>
      <c r="B327" s="261"/>
      <c r="C327" s="2"/>
      <c r="D327" s="70"/>
      <c r="E327" s="70"/>
      <c r="F327" s="70"/>
    </row>
    <row r="328" spans="1:6" s="262" customFormat="1" ht="14" x14ac:dyDescent="0.3">
      <c r="A328" s="196"/>
      <c r="B328" s="261"/>
      <c r="C328" s="2"/>
      <c r="D328" s="70"/>
      <c r="E328" s="70"/>
      <c r="F328" s="70"/>
    </row>
    <row r="329" spans="1:6" s="262" customFormat="1" ht="14" x14ac:dyDescent="0.3">
      <c r="A329" s="196"/>
      <c r="B329" s="261"/>
      <c r="C329" s="2"/>
      <c r="D329" s="70"/>
      <c r="E329" s="70"/>
      <c r="F329" s="70"/>
    </row>
    <row r="330" spans="1:6" s="262" customFormat="1" ht="14" x14ac:dyDescent="0.3">
      <c r="A330" s="196"/>
      <c r="B330" s="261"/>
      <c r="C330" s="2"/>
      <c r="D330" s="70"/>
      <c r="E330" s="70"/>
      <c r="F330" s="70"/>
    </row>
    <row r="331" spans="1:6" s="262" customFormat="1" ht="14" x14ac:dyDescent="0.3">
      <c r="A331" s="196"/>
      <c r="B331" s="261"/>
      <c r="C331" s="2"/>
      <c r="D331" s="70"/>
      <c r="E331" s="70"/>
      <c r="F331" s="70"/>
    </row>
    <row r="332" spans="1:6" s="262" customFormat="1" ht="14" x14ac:dyDescent="0.3">
      <c r="A332" s="196"/>
      <c r="B332" s="261"/>
      <c r="C332" s="2"/>
      <c r="D332" s="70"/>
      <c r="E332" s="70"/>
      <c r="F332" s="70"/>
    </row>
    <row r="333" spans="1:6" s="262" customFormat="1" ht="14" x14ac:dyDescent="0.3">
      <c r="A333" s="196"/>
      <c r="B333" s="261"/>
      <c r="C333" s="2"/>
      <c r="D333" s="70"/>
      <c r="E333" s="70"/>
      <c r="F333" s="70"/>
    </row>
    <row r="334" spans="1:6" s="262" customFormat="1" ht="14" x14ac:dyDescent="0.3">
      <c r="A334" s="196"/>
      <c r="B334" s="261"/>
      <c r="C334" s="2"/>
      <c r="D334" s="70"/>
      <c r="E334" s="70"/>
      <c r="F334" s="70"/>
    </row>
    <row r="335" spans="1:6" s="262" customFormat="1" ht="14" x14ac:dyDescent="0.3">
      <c r="A335" s="196"/>
      <c r="B335" s="261"/>
      <c r="C335" s="2"/>
      <c r="D335" s="70"/>
      <c r="E335" s="70"/>
      <c r="F335" s="70"/>
    </row>
    <row r="336" spans="1:6" s="262" customFormat="1" ht="14" x14ac:dyDescent="0.3">
      <c r="A336" s="196"/>
      <c r="B336" s="261"/>
      <c r="C336" s="2"/>
      <c r="D336" s="70"/>
      <c r="E336" s="70"/>
      <c r="F336" s="70"/>
    </row>
    <row r="337" spans="1:6" s="262" customFormat="1" ht="14" x14ac:dyDescent="0.3">
      <c r="A337" s="196"/>
      <c r="B337" s="261"/>
      <c r="C337" s="2"/>
      <c r="D337" s="70"/>
      <c r="E337" s="70"/>
      <c r="F337" s="70"/>
    </row>
    <row r="338" spans="1:6" s="262" customFormat="1" ht="14" x14ac:dyDescent="0.3">
      <c r="A338" s="196"/>
      <c r="B338" s="261"/>
      <c r="C338" s="2"/>
      <c r="D338" s="70"/>
      <c r="E338" s="70"/>
      <c r="F338" s="70"/>
    </row>
    <row r="339" spans="1:6" s="262" customFormat="1" ht="14" x14ac:dyDescent="0.3">
      <c r="A339" s="196"/>
      <c r="B339" s="261"/>
      <c r="C339" s="2"/>
      <c r="D339" s="70"/>
      <c r="E339" s="70"/>
      <c r="F339" s="70"/>
    </row>
    <row r="340" spans="1:6" s="262" customFormat="1" ht="14" x14ac:dyDescent="0.3">
      <c r="A340" s="196"/>
      <c r="B340" s="261"/>
      <c r="C340" s="2"/>
      <c r="D340" s="70"/>
      <c r="E340" s="70"/>
      <c r="F340" s="70"/>
    </row>
    <row r="341" spans="1:6" s="262" customFormat="1" ht="14" x14ac:dyDescent="0.3">
      <c r="A341" s="196"/>
      <c r="B341" s="261"/>
      <c r="C341" s="2"/>
      <c r="D341" s="70"/>
      <c r="E341" s="70"/>
      <c r="F341" s="70"/>
    </row>
    <row r="342" spans="1:6" s="262" customFormat="1" ht="14" x14ac:dyDescent="0.3">
      <c r="A342" s="196"/>
      <c r="B342" s="261"/>
      <c r="C342" s="2"/>
      <c r="D342" s="70"/>
      <c r="E342" s="70"/>
      <c r="F342" s="70"/>
    </row>
    <row r="343" spans="1:6" s="262" customFormat="1" ht="14" x14ac:dyDescent="0.3">
      <c r="A343" s="196"/>
      <c r="B343" s="261"/>
      <c r="C343" s="2"/>
      <c r="D343" s="70"/>
      <c r="E343" s="70"/>
      <c r="F343" s="70"/>
    </row>
    <row r="344" spans="1:6" s="262" customFormat="1" ht="14" x14ac:dyDescent="0.3">
      <c r="A344" s="196"/>
      <c r="B344" s="261"/>
      <c r="C344" s="2"/>
      <c r="D344" s="70"/>
      <c r="E344" s="70"/>
      <c r="F344" s="70"/>
    </row>
    <row r="345" spans="1:6" s="262" customFormat="1" ht="14" x14ac:dyDescent="0.3">
      <c r="A345" s="196"/>
      <c r="B345" s="261"/>
      <c r="C345" s="2"/>
      <c r="D345" s="70"/>
      <c r="E345" s="70"/>
      <c r="F345" s="70"/>
    </row>
    <row r="346" spans="1:6" s="262" customFormat="1" ht="14" x14ac:dyDescent="0.3">
      <c r="A346" s="196"/>
      <c r="B346" s="261"/>
      <c r="C346" s="2"/>
      <c r="D346" s="70"/>
      <c r="E346" s="70"/>
      <c r="F346" s="70"/>
    </row>
    <row r="347" spans="1:6" s="262" customFormat="1" ht="14" x14ac:dyDescent="0.3">
      <c r="A347" s="196"/>
      <c r="B347" s="261"/>
      <c r="C347" s="2"/>
      <c r="D347" s="70"/>
      <c r="E347" s="70"/>
      <c r="F347" s="70"/>
    </row>
    <row r="348" spans="1:6" s="262" customFormat="1" ht="14" x14ac:dyDescent="0.3">
      <c r="A348" s="196"/>
      <c r="B348" s="261"/>
      <c r="C348" s="2"/>
      <c r="D348" s="70"/>
      <c r="E348" s="70"/>
      <c r="F348" s="70"/>
    </row>
    <row r="349" spans="1:6" s="262" customFormat="1" ht="14" x14ac:dyDescent="0.3">
      <c r="A349" s="196"/>
      <c r="B349" s="261"/>
      <c r="C349" s="2"/>
      <c r="D349" s="70"/>
      <c r="E349" s="70"/>
      <c r="F349" s="70"/>
    </row>
    <row r="350" spans="1:6" s="262" customFormat="1" ht="14" x14ac:dyDescent="0.3">
      <c r="A350" s="196"/>
      <c r="B350" s="261"/>
      <c r="C350" s="2"/>
      <c r="D350" s="70"/>
      <c r="E350" s="70"/>
      <c r="F350" s="70"/>
    </row>
    <row r="351" spans="1:6" s="262" customFormat="1" ht="14" x14ac:dyDescent="0.3">
      <c r="A351" s="196"/>
      <c r="B351" s="261"/>
      <c r="C351" s="2"/>
      <c r="D351" s="70"/>
      <c r="E351" s="70"/>
      <c r="F351" s="70"/>
    </row>
    <row r="352" spans="1:6" s="262" customFormat="1" ht="14" x14ac:dyDescent="0.3">
      <c r="A352" s="196"/>
      <c r="B352" s="261"/>
      <c r="C352" s="2"/>
      <c r="D352" s="70"/>
      <c r="E352" s="70"/>
      <c r="F352" s="70"/>
    </row>
    <row r="353" spans="1:6" s="262" customFormat="1" ht="14" x14ac:dyDescent="0.3">
      <c r="A353" s="196"/>
      <c r="B353" s="261"/>
      <c r="C353" s="2"/>
      <c r="D353" s="70"/>
      <c r="E353" s="70"/>
      <c r="F353" s="70"/>
    </row>
    <row r="354" spans="1:6" s="262" customFormat="1" ht="14" x14ac:dyDescent="0.3">
      <c r="A354" s="196"/>
      <c r="B354" s="261"/>
      <c r="C354" s="2"/>
      <c r="D354" s="70"/>
      <c r="E354" s="70"/>
      <c r="F354" s="70"/>
    </row>
    <row r="355" spans="1:6" s="262" customFormat="1" ht="14" x14ac:dyDescent="0.3">
      <c r="A355" s="196"/>
      <c r="B355" s="261"/>
      <c r="C355" s="2"/>
      <c r="D355" s="70"/>
      <c r="E355" s="70"/>
      <c r="F355" s="70"/>
    </row>
    <row r="356" spans="1:6" s="262" customFormat="1" ht="14" x14ac:dyDescent="0.3">
      <c r="A356" s="196"/>
      <c r="B356" s="261"/>
      <c r="C356" s="2"/>
      <c r="D356" s="70"/>
      <c r="E356" s="70"/>
      <c r="F356" s="70"/>
    </row>
    <row r="357" spans="1:6" s="262" customFormat="1" ht="14" x14ac:dyDescent="0.3">
      <c r="A357" s="196"/>
      <c r="B357" s="261"/>
      <c r="C357" s="2"/>
      <c r="D357" s="70"/>
      <c r="E357" s="70"/>
      <c r="F357" s="70"/>
    </row>
    <row r="358" spans="1:6" s="262" customFormat="1" ht="14" x14ac:dyDescent="0.3">
      <c r="A358" s="196"/>
      <c r="B358" s="261"/>
      <c r="C358" s="2"/>
      <c r="D358" s="70"/>
      <c r="E358" s="70"/>
      <c r="F358" s="70"/>
    </row>
    <row r="359" spans="1:6" s="262" customFormat="1" ht="14" x14ac:dyDescent="0.3">
      <c r="A359" s="196"/>
      <c r="B359" s="261"/>
      <c r="C359" s="2"/>
      <c r="D359" s="70"/>
      <c r="E359" s="70"/>
      <c r="F359" s="70"/>
    </row>
    <row r="360" spans="1:6" s="262" customFormat="1" ht="14" x14ac:dyDescent="0.3">
      <c r="A360" s="196"/>
      <c r="B360" s="261"/>
      <c r="C360" s="2"/>
      <c r="D360" s="70"/>
      <c r="E360" s="70"/>
      <c r="F360" s="70"/>
    </row>
    <row r="361" spans="1:6" s="262" customFormat="1" ht="14" x14ac:dyDescent="0.3">
      <c r="A361" s="196"/>
      <c r="B361" s="261"/>
      <c r="C361" s="2"/>
      <c r="D361" s="70"/>
      <c r="E361" s="70"/>
      <c r="F361" s="70"/>
    </row>
    <row r="362" spans="1:6" s="262" customFormat="1" ht="14" x14ac:dyDescent="0.3">
      <c r="A362" s="196"/>
      <c r="B362" s="261"/>
      <c r="C362" s="2"/>
      <c r="D362" s="70"/>
      <c r="E362" s="70"/>
      <c r="F362" s="70"/>
    </row>
    <row r="363" spans="1:6" s="262" customFormat="1" ht="14" x14ac:dyDescent="0.3">
      <c r="A363" s="196"/>
      <c r="B363" s="261"/>
      <c r="C363" s="2"/>
      <c r="D363" s="70"/>
      <c r="E363" s="70"/>
      <c r="F363" s="70"/>
    </row>
    <row r="364" spans="1:6" s="262" customFormat="1" ht="14" x14ac:dyDescent="0.3">
      <c r="A364" s="196"/>
      <c r="B364" s="261"/>
      <c r="C364" s="2"/>
      <c r="D364" s="70"/>
      <c r="E364" s="70"/>
      <c r="F364" s="70"/>
    </row>
    <row r="365" spans="1:6" s="262" customFormat="1" ht="14" x14ac:dyDescent="0.3">
      <c r="A365" s="196"/>
      <c r="B365" s="261"/>
      <c r="C365" s="2"/>
      <c r="D365" s="70"/>
      <c r="E365" s="70"/>
      <c r="F365" s="70"/>
    </row>
    <row r="366" spans="1:6" s="262" customFormat="1" ht="14" x14ac:dyDescent="0.3">
      <c r="A366" s="196"/>
      <c r="B366" s="261"/>
      <c r="C366" s="2"/>
      <c r="D366" s="70"/>
      <c r="E366" s="70"/>
      <c r="F366" s="70"/>
    </row>
    <row r="367" spans="1:6" s="262" customFormat="1" ht="14" x14ac:dyDescent="0.3">
      <c r="A367" s="196"/>
      <c r="B367" s="261"/>
      <c r="C367" s="2"/>
      <c r="D367" s="70"/>
      <c r="E367" s="70"/>
      <c r="F367" s="70"/>
    </row>
    <row r="368" spans="1:6" s="262" customFormat="1" ht="14" x14ac:dyDescent="0.3">
      <c r="A368" s="196"/>
      <c r="B368" s="261"/>
      <c r="C368" s="2"/>
      <c r="D368" s="70"/>
      <c r="E368" s="70"/>
      <c r="F368" s="70"/>
    </row>
    <row r="369" spans="1:6" s="262" customFormat="1" ht="14" x14ac:dyDescent="0.3">
      <c r="A369" s="196"/>
      <c r="B369" s="261"/>
      <c r="C369" s="2"/>
      <c r="D369" s="70"/>
      <c r="E369" s="70"/>
      <c r="F369" s="70"/>
    </row>
    <row r="370" spans="1:6" s="262" customFormat="1" ht="14" x14ac:dyDescent="0.3">
      <c r="A370" s="196"/>
      <c r="B370" s="261"/>
      <c r="C370" s="2"/>
      <c r="D370" s="70"/>
      <c r="E370" s="70"/>
      <c r="F370" s="70"/>
    </row>
    <row r="371" spans="1:6" s="262" customFormat="1" ht="14" x14ac:dyDescent="0.3">
      <c r="A371" s="196"/>
      <c r="B371" s="261"/>
      <c r="C371" s="2"/>
      <c r="D371" s="70"/>
      <c r="E371" s="70"/>
      <c r="F371" s="70"/>
    </row>
    <row r="372" spans="1:6" s="262" customFormat="1" ht="14" x14ac:dyDescent="0.3">
      <c r="A372" s="196"/>
      <c r="B372" s="261"/>
      <c r="C372" s="2"/>
      <c r="D372" s="70"/>
      <c r="E372" s="70"/>
      <c r="F372" s="70"/>
    </row>
    <row r="373" spans="1:6" s="262" customFormat="1" ht="14" x14ac:dyDescent="0.3">
      <c r="A373" s="196"/>
      <c r="B373" s="261"/>
      <c r="C373" s="2"/>
      <c r="D373" s="70"/>
      <c r="E373" s="70"/>
      <c r="F373" s="70"/>
    </row>
    <row r="374" spans="1:6" s="262" customFormat="1" ht="14" x14ac:dyDescent="0.3">
      <c r="A374" s="196"/>
      <c r="B374" s="261"/>
      <c r="C374" s="2"/>
      <c r="D374" s="70"/>
      <c r="E374" s="70"/>
      <c r="F374" s="70"/>
    </row>
    <row r="375" spans="1:6" s="262" customFormat="1" ht="14" x14ac:dyDescent="0.3">
      <c r="A375" s="196"/>
      <c r="B375" s="261"/>
      <c r="C375" s="2"/>
      <c r="D375" s="70"/>
      <c r="E375" s="70"/>
      <c r="F375" s="70"/>
    </row>
    <row r="376" spans="1:6" s="262" customFormat="1" ht="14" x14ac:dyDescent="0.3">
      <c r="A376" s="196"/>
      <c r="B376" s="261"/>
      <c r="C376" s="2"/>
      <c r="D376" s="70"/>
      <c r="E376" s="70"/>
      <c r="F376" s="70"/>
    </row>
    <row r="377" spans="1:6" s="262" customFormat="1" ht="14" x14ac:dyDescent="0.3">
      <c r="A377" s="196"/>
      <c r="B377" s="261"/>
      <c r="C377" s="2"/>
      <c r="D377" s="70"/>
      <c r="E377" s="70"/>
      <c r="F377" s="70"/>
    </row>
    <row r="378" spans="1:6" s="262" customFormat="1" ht="14" x14ac:dyDescent="0.3">
      <c r="A378" s="196"/>
      <c r="B378" s="261"/>
      <c r="C378" s="2"/>
      <c r="D378" s="70"/>
      <c r="E378" s="70"/>
      <c r="F378" s="70"/>
    </row>
    <row r="379" spans="1:6" s="262" customFormat="1" ht="14" x14ac:dyDescent="0.3">
      <c r="A379" s="196"/>
      <c r="B379" s="261"/>
      <c r="C379" s="2"/>
      <c r="D379" s="70"/>
      <c r="E379" s="70"/>
      <c r="F379" s="70"/>
    </row>
    <row r="380" spans="1:6" s="262" customFormat="1" ht="14" x14ac:dyDescent="0.3">
      <c r="A380" s="196"/>
      <c r="B380" s="261"/>
      <c r="C380" s="2"/>
      <c r="D380" s="70"/>
      <c r="E380" s="70"/>
      <c r="F380" s="70"/>
    </row>
    <row r="381" spans="1:6" s="262" customFormat="1" ht="14" x14ac:dyDescent="0.3">
      <c r="A381" s="196"/>
      <c r="B381" s="261"/>
      <c r="C381" s="2"/>
      <c r="D381" s="70"/>
      <c r="E381" s="70"/>
      <c r="F381" s="70"/>
    </row>
    <row r="382" spans="1:6" s="262" customFormat="1" ht="14" x14ac:dyDescent="0.3">
      <c r="A382" s="196"/>
      <c r="B382" s="261"/>
      <c r="C382" s="2"/>
      <c r="D382" s="70"/>
      <c r="E382" s="70"/>
      <c r="F382" s="70"/>
    </row>
    <row r="383" spans="1:6" s="262" customFormat="1" ht="14" x14ac:dyDescent="0.3">
      <c r="A383" s="196"/>
      <c r="B383" s="261"/>
      <c r="C383" s="2"/>
      <c r="D383" s="70"/>
      <c r="E383" s="70"/>
      <c r="F383" s="70"/>
    </row>
    <row r="384" spans="1:6" s="262" customFormat="1" ht="14" x14ac:dyDescent="0.3">
      <c r="A384" s="196"/>
      <c r="B384" s="261"/>
      <c r="C384" s="2"/>
      <c r="D384" s="70"/>
      <c r="E384" s="70"/>
      <c r="F384" s="70"/>
    </row>
    <row r="385" spans="1:6" s="262" customFormat="1" ht="14" x14ac:dyDescent="0.3">
      <c r="A385" s="196"/>
      <c r="B385" s="261"/>
      <c r="C385" s="2"/>
      <c r="D385" s="70"/>
      <c r="E385" s="70"/>
      <c r="F385" s="70"/>
    </row>
    <row r="386" spans="1:6" s="262" customFormat="1" ht="14" x14ac:dyDescent="0.3">
      <c r="A386" s="196"/>
      <c r="B386" s="261"/>
      <c r="C386" s="2"/>
      <c r="D386" s="70"/>
      <c r="E386" s="70"/>
      <c r="F386" s="70"/>
    </row>
    <row r="387" spans="1:6" s="262" customFormat="1" ht="14" x14ac:dyDescent="0.3">
      <c r="A387" s="196"/>
      <c r="B387" s="261"/>
      <c r="C387" s="2"/>
      <c r="D387" s="70"/>
      <c r="E387" s="70"/>
      <c r="F387" s="70"/>
    </row>
    <row r="388" spans="1:6" s="262" customFormat="1" ht="14" x14ac:dyDescent="0.3">
      <c r="A388" s="196"/>
      <c r="B388" s="261"/>
      <c r="C388" s="2"/>
      <c r="D388" s="70"/>
      <c r="E388" s="70"/>
      <c r="F388" s="70"/>
    </row>
    <row r="389" spans="1:6" s="262" customFormat="1" ht="14" x14ac:dyDescent="0.3">
      <c r="A389" s="196"/>
      <c r="B389" s="261"/>
      <c r="C389" s="2"/>
      <c r="D389" s="70"/>
      <c r="E389" s="70"/>
      <c r="F389" s="70"/>
    </row>
    <row r="390" spans="1:6" s="262" customFormat="1" ht="14" x14ac:dyDescent="0.3">
      <c r="A390" s="196"/>
      <c r="B390" s="261"/>
      <c r="C390" s="2"/>
      <c r="D390" s="70"/>
      <c r="E390" s="70"/>
      <c r="F390" s="70"/>
    </row>
    <row r="391" spans="1:6" s="262" customFormat="1" ht="14" x14ac:dyDescent="0.3">
      <c r="A391" s="196"/>
      <c r="B391" s="261"/>
      <c r="C391" s="2"/>
      <c r="D391" s="70"/>
      <c r="E391" s="70"/>
      <c r="F391" s="70"/>
    </row>
    <row r="392" spans="1:6" s="262" customFormat="1" ht="14" x14ac:dyDescent="0.3">
      <c r="A392" s="196"/>
      <c r="B392" s="261"/>
      <c r="C392" s="2"/>
      <c r="D392" s="70"/>
      <c r="E392" s="70"/>
      <c r="F392" s="70"/>
    </row>
    <row r="393" spans="1:6" s="262" customFormat="1" ht="14" x14ac:dyDescent="0.3">
      <c r="A393" s="196"/>
      <c r="B393" s="261"/>
      <c r="C393" s="2"/>
      <c r="D393" s="70"/>
      <c r="E393" s="70"/>
      <c r="F393" s="70"/>
    </row>
    <row r="394" spans="1:6" s="262" customFormat="1" ht="14" x14ac:dyDescent="0.3">
      <c r="A394" s="196"/>
      <c r="B394" s="261"/>
      <c r="C394" s="2"/>
      <c r="D394" s="70"/>
      <c r="E394" s="70"/>
      <c r="F394" s="70"/>
    </row>
    <row r="395" spans="1:6" s="262" customFormat="1" ht="14" x14ac:dyDescent="0.3">
      <c r="A395" s="196"/>
      <c r="B395" s="261"/>
      <c r="C395" s="2"/>
      <c r="D395" s="70"/>
      <c r="E395" s="70"/>
      <c r="F395" s="70"/>
    </row>
    <row r="396" spans="1:6" s="262" customFormat="1" ht="14" x14ac:dyDescent="0.3">
      <c r="A396" s="196"/>
      <c r="B396" s="261"/>
      <c r="C396" s="2"/>
      <c r="D396" s="70"/>
      <c r="E396" s="70"/>
      <c r="F396" s="70"/>
    </row>
    <row r="397" spans="1:6" s="262" customFormat="1" ht="14" x14ac:dyDescent="0.3">
      <c r="A397" s="196"/>
      <c r="B397" s="261"/>
      <c r="C397" s="2"/>
      <c r="D397" s="70"/>
      <c r="E397" s="70"/>
      <c r="F397" s="70"/>
    </row>
    <row r="398" spans="1:6" s="262" customFormat="1" ht="14" x14ac:dyDescent="0.3">
      <c r="A398" s="196"/>
      <c r="B398" s="261"/>
      <c r="C398" s="2"/>
      <c r="D398" s="70"/>
      <c r="E398" s="70"/>
      <c r="F398" s="70"/>
    </row>
    <row r="399" spans="1:6" s="262" customFormat="1" ht="14" x14ac:dyDescent="0.3">
      <c r="A399" s="196"/>
      <c r="B399" s="261"/>
      <c r="C399" s="2"/>
      <c r="D399" s="70"/>
      <c r="E399" s="70"/>
      <c r="F399" s="70"/>
    </row>
    <row r="400" spans="1:6" s="262" customFormat="1" ht="14" x14ac:dyDescent="0.3">
      <c r="A400" s="196"/>
      <c r="B400" s="261"/>
      <c r="C400" s="2"/>
      <c r="D400" s="70"/>
      <c r="E400" s="70"/>
      <c r="F400" s="70"/>
    </row>
    <row r="401" spans="1:6" s="262" customFormat="1" ht="14" x14ac:dyDescent="0.3">
      <c r="A401" s="196"/>
      <c r="B401" s="261"/>
      <c r="C401" s="2"/>
      <c r="D401" s="70"/>
      <c r="E401" s="70"/>
      <c r="F401" s="70"/>
    </row>
    <row r="402" spans="1:6" s="262" customFormat="1" ht="14" x14ac:dyDescent="0.3">
      <c r="A402" s="196"/>
      <c r="B402" s="261"/>
      <c r="C402" s="2"/>
      <c r="D402" s="70"/>
      <c r="E402" s="70"/>
      <c r="F402" s="70"/>
    </row>
    <row r="403" spans="1:6" s="262" customFormat="1" ht="14" x14ac:dyDescent="0.3">
      <c r="A403" s="196"/>
      <c r="B403" s="261"/>
      <c r="C403" s="2"/>
      <c r="D403" s="70"/>
      <c r="E403" s="70"/>
      <c r="F403" s="70"/>
    </row>
    <row r="404" spans="1:6" s="262" customFormat="1" ht="14" x14ac:dyDescent="0.3">
      <c r="A404" s="196"/>
      <c r="B404" s="261"/>
      <c r="C404" s="2"/>
      <c r="D404" s="70"/>
      <c r="E404" s="70"/>
      <c r="F404" s="70"/>
    </row>
    <row r="405" spans="1:6" s="262" customFormat="1" ht="14" x14ac:dyDescent="0.3">
      <c r="A405" s="196"/>
      <c r="B405" s="261"/>
      <c r="C405" s="2"/>
      <c r="D405" s="70"/>
      <c r="E405" s="70"/>
      <c r="F405" s="70"/>
    </row>
    <row r="406" spans="1:6" s="262" customFormat="1" ht="14" x14ac:dyDescent="0.3">
      <c r="A406" s="196"/>
      <c r="B406" s="261"/>
      <c r="C406" s="2"/>
      <c r="D406" s="70"/>
      <c r="E406" s="70"/>
      <c r="F406" s="70"/>
    </row>
    <row r="407" spans="1:6" s="262" customFormat="1" ht="14" x14ac:dyDescent="0.3">
      <c r="A407" s="196"/>
      <c r="B407" s="261"/>
      <c r="C407" s="2"/>
      <c r="D407" s="70"/>
      <c r="E407" s="70"/>
      <c r="F407" s="70"/>
    </row>
    <row r="408" spans="1:6" s="262" customFormat="1" ht="14" x14ac:dyDescent="0.3">
      <c r="A408" s="196"/>
      <c r="B408" s="261"/>
      <c r="C408" s="2"/>
      <c r="D408" s="70"/>
      <c r="E408" s="70"/>
      <c r="F408" s="70"/>
    </row>
    <row r="409" spans="1:6" s="262" customFormat="1" ht="14" x14ac:dyDescent="0.3">
      <c r="A409" s="196"/>
      <c r="B409" s="261"/>
      <c r="C409" s="2"/>
      <c r="D409" s="70"/>
      <c r="E409" s="70"/>
      <c r="F409" s="70"/>
    </row>
    <row r="410" spans="1:6" s="262" customFormat="1" ht="14" x14ac:dyDescent="0.3">
      <c r="A410" s="196"/>
      <c r="B410" s="261"/>
      <c r="C410" s="2"/>
      <c r="D410" s="70"/>
      <c r="E410" s="70"/>
      <c r="F410" s="70"/>
    </row>
    <row r="411" spans="1:6" s="262" customFormat="1" ht="14" x14ac:dyDescent="0.3">
      <c r="A411" s="196"/>
      <c r="B411" s="261"/>
      <c r="C411" s="2"/>
      <c r="D411" s="70"/>
      <c r="E411" s="70"/>
      <c r="F411" s="70"/>
    </row>
    <row r="412" spans="1:6" s="262" customFormat="1" ht="14" x14ac:dyDescent="0.3">
      <c r="A412" s="196"/>
      <c r="B412" s="261"/>
      <c r="C412" s="2"/>
      <c r="D412" s="70"/>
      <c r="E412" s="70"/>
      <c r="F412" s="70"/>
    </row>
    <row r="413" spans="1:6" s="262" customFormat="1" ht="14" x14ac:dyDescent="0.3">
      <c r="A413" s="196"/>
      <c r="B413" s="261"/>
      <c r="C413" s="2"/>
      <c r="D413" s="70"/>
      <c r="E413" s="70"/>
      <c r="F413" s="70"/>
    </row>
    <row r="414" spans="1:6" s="262" customFormat="1" ht="14" x14ac:dyDescent="0.3">
      <c r="A414" s="196"/>
      <c r="B414" s="261"/>
      <c r="C414" s="2"/>
      <c r="D414" s="70"/>
      <c r="E414" s="70"/>
      <c r="F414" s="70"/>
    </row>
    <row r="415" spans="1:6" s="262" customFormat="1" ht="14" x14ac:dyDescent="0.3">
      <c r="A415" s="196"/>
      <c r="B415" s="261"/>
      <c r="C415" s="2"/>
      <c r="D415" s="70"/>
      <c r="E415" s="70"/>
      <c r="F415" s="70"/>
    </row>
    <row r="416" spans="1:6" s="262" customFormat="1" ht="14" x14ac:dyDescent="0.3">
      <c r="A416" s="196"/>
      <c r="B416" s="261"/>
      <c r="C416" s="2"/>
      <c r="D416" s="70"/>
      <c r="E416" s="70"/>
      <c r="F416" s="70"/>
    </row>
    <row r="417" spans="1:6" s="262" customFormat="1" ht="14" x14ac:dyDescent="0.3">
      <c r="A417" s="196"/>
      <c r="B417" s="261"/>
      <c r="C417" s="2"/>
      <c r="D417" s="70"/>
      <c r="E417" s="70"/>
      <c r="F417" s="70"/>
    </row>
    <row r="418" spans="1:6" s="262" customFormat="1" ht="14" x14ac:dyDescent="0.3">
      <c r="A418" s="196"/>
      <c r="B418" s="261"/>
      <c r="C418" s="2"/>
      <c r="D418" s="70"/>
      <c r="E418" s="70"/>
      <c r="F418" s="70"/>
    </row>
    <row r="419" spans="1:6" s="262" customFormat="1" ht="14" x14ac:dyDescent="0.3">
      <c r="A419" s="196"/>
      <c r="B419" s="261"/>
      <c r="C419" s="2"/>
      <c r="D419" s="70"/>
      <c r="E419" s="70"/>
      <c r="F419" s="70"/>
    </row>
    <row r="420" spans="1:6" s="262" customFormat="1" ht="14" x14ac:dyDescent="0.3">
      <c r="A420" s="196"/>
      <c r="B420" s="261"/>
      <c r="C420" s="2"/>
      <c r="D420" s="70"/>
      <c r="E420" s="70"/>
      <c r="F420" s="70"/>
    </row>
    <row r="421" spans="1:6" s="262" customFormat="1" ht="14" x14ac:dyDescent="0.3">
      <c r="A421" s="196"/>
      <c r="B421" s="261"/>
      <c r="C421" s="2"/>
      <c r="D421" s="70"/>
      <c r="E421" s="70"/>
      <c r="F421" s="70"/>
    </row>
    <row r="422" spans="1:6" s="262" customFormat="1" ht="14" x14ac:dyDescent="0.3">
      <c r="A422" s="196"/>
      <c r="B422" s="261"/>
      <c r="C422" s="2"/>
      <c r="D422" s="70"/>
      <c r="E422" s="70"/>
      <c r="F422" s="70"/>
    </row>
    <row r="423" spans="1:6" s="262" customFormat="1" ht="14" x14ac:dyDescent="0.3">
      <c r="A423" s="196"/>
      <c r="B423" s="261"/>
      <c r="C423" s="2"/>
      <c r="D423" s="70"/>
      <c r="E423" s="70"/>
      <c r="F423" s="70"/>
    </row>
    <row r="424" spans="1:6" s="262" customFormat="1" ht="14" x14ac:dyDescent="0.3">
      <c r="A424" s="196"/>
      <c r="B424" s="261"/>
      <c r="C424" s="2"/>
      <c r="D424" s="70"/>
      <c r="E424" s="70"/>
      <c r="F424" s="70"/>
    </row>
    <row r="425" spans="1:6" s="262" customFormat="1" ht="14" x14ac:dyDescent="0.3">
      <c r="A425" s="196"/>
      <c r="B425" s="261"/>
      <c r="C425" s="2"/>
      <c r="D425" s="70"/>
      <c r="E425" s="70"/>
      <c r="F425" s="70"/>
    </row>
    <row r="426" spans="1:6" s="262" customFormat="1" ht="14" x14ac:dyDescent="0.3">
      <c r="A426" s="196"/>
      <c r="B426" s="261"/>
      <c r="C426" s="2"/>
      <c r="D426" s="70"/>
      <c r="E426" s="70"/>
      <c r="F426" s="70"/>
    </row>
    <row r="427" spans="1:6" s="262" customFormat="1" ht="14" x14ac:dyDescent="0.3">
      <c r="A427" s="196"/>
      <c r="B427" s="261"/>
      <c r="C427" s="2"/>
      <c r="D427" s="70"/>
      <c r="E427" s="70"/>
      <c r="F427" s="70"/>
    </row>
    <row r="428" spans="1:6" s="262" customFormat="1" ht="14" x14ac:dyDescent="0.3">
      <c r="A428" s="196"/>
      <c r="B428" s="261"/>
      <c r="C428" s="2"/>
      <c r="D428" s="70"/>
      <c r="E428" s="70"/>
      <c r="F428" s="70"/>
    </row>
    <row r="429" spans="1:6" s="262" customFormat="1" ht="14" x14ac:dyDescent="0.3">
      <c r="A429" s="196"/>
      <c r="B429" s="261"/>
      <c r="C429" s="2"/>
      <c r="D429" s="70"/>
      <c r="E429" s="70"/>
      <c r="F429" s="70"/>
    </row>
    <row r="430" spans="1:6" s="262" customFormat="1" ht="14" x14ac:dyDescent="0.3">
      <c r="A430" s="196"/>
      <c r="B430" s="261"/>
      <c r="C430" s="2"/>
      <c r="D430" s="70"/>
      <c r="E430" s="70"/>
      <c r="F430" s="70"/>
    </row>
    <row r="431" spans="1:6" s="262" customFormat="1" ht="14" x14ac:dyDescent="0.3">
      <c r="A431" s="196"/>
      <c r="B431" s="261"/>
      <c r="C431" s="2"/>
      <c r="D431" s="70"/>
      <c r="E431" s="70"/>
      <c r="F431" s="70"/>
    </row>
    <row r="432" spans="1:6" s="262" customFormat="1" ht="14" x14ac:dyDescent="0.3">
      <c r="A432" s="196"/>
      <c r="B432" s="261"/>
      <c r="C432" s="2"/>
      <c r="D432" s="70"/>
      <c r="E432" s="70"/>
      <c r="F432" s="70"/>
    </row>
    <row r="433" spans="1:6" s="262" customFormat="1" ht="14" x14ac:dyDescent="0.3">
      <c r="A433" s="196"/>
      <c r="B433" s="261"/>
      <c r="C433" s="2"/>
      <c r="D433" s="70"/>
      <c r="E433" s="70"/>
      <c r="F433" s="70"/>
    </row>
    <row r="434" spans="1:6" s="262" customFormat="1" ht="14" x14ac:dyDescent="0.3">
      <c r="A434" s="196"/>
      <c r="B434" s="261"/>
      <c r="C434" s="2"/>
      <c r="D434" s="70"/>
      <c r="E434" s="70"/>
      <c r="F434" s="70"/>
    </row>
    <row r="435" spans="1:6" s="262" customFormat="1" ht="14" x14ac:dyDescent="0.3">
      <c r="A435" s="196"/>
      <c r="B435" s="261"/>
      <c r="C435" s="2"/>
      <c r="D435" s="70"/>
      <c r="E435" s="70"/>
      <c r="F435" s="70"/>
    </row>
    <row r="436" spans="1:6" s="262" customFormat="1" ht="14" x14ac:dyDescent="0.3">
      <c r="A436" s="196"/>
      <c r="B436" s="261"/>
      <c r="C436" s="2"/>
      <c r="D436" s="70"/>
      <c r="E436" s="70"/>
      <c r="F436" s="70"/>
    </row>
    <row r="437" spans="1:6" s="262" customFormat="1" ht="14" x14ac:dyDescent="0.3">
      <c r="A437" s="196"/>
      <c r="B437" s="261"/>
      <c r="C437" s="2"/>
      <c r="D437" s="70"/>
      <c r="E437" s="70"/>
      <c r="F437" s="70"/>
    </row>
    <row r="438" spans="1:6" s="262" customFormat="1" ht="14" x14ac:dyDescent="0.3">
      <c r="A438" s="196"/>
      <c r="B438" s="261"/>
      <c r="C438" s="2"/>
      <c r="D438" s="70"/>
      <c r="E438" s="70"/>
      <c r="F438" s="70"/>
    </row>
    <row r="439" spans="1:6" s="262" customFormat="1" ht="14" x14ac:dyDescent="0.3">
      <c r="A439" s="196"/>
      <c r="B439" s="261"/>
      <c r="C439" s="2"/>
      <c r="D439" s="70"/>
      <c r="E439" s="70"/>
      <c r="F439" s="70"/>
    </row>
    <row r="440" spans="1:6" s="262" customFormat="1" ht="14" x14ac:dyDescent="0.3">
      <c r="A440" s="196"/>
      <c r="B440" s="261"/>
      <c r="C440" s="2"/>
      <c r="D440" s="70"/>
      <c r="E440" s="70"/>
      <c r="F440" s="70"/>
    </row>
    <row r="441" spans="1:6" s="262" customFormat="1" ht="14" x14ac:dyDescent="0.3">
      <c r="A441" s="196"/>
      <c r="B441" s="261"/>
      <c r="C441" s="2"/>
      <c r="D441" s="70"/>
      <c r="E441" s="70"/>
      <c r="F441" s="70"/>
    </row>
    <row r="442" spans="1:6" s="262" customFormat="1" ht="14" x14ac:dyDescent="0.3">
      <c r="A442" s="196"/>
      <c r="B442" s="261"/>
      <c r="C442" s="2"/>
      <c r="D442" s="70"/>
      <c r="E442" s="70"/>
      <c r="F442" s="70"/>
    </row>
    <row r="443" spans="1:6" s="262" customFormat="1" ht="14" x14ac:dyDescent="0.3">
      <c r="A443" s="196"/>
      <c r="B443" s="261"/>
      <c r="C443" s="2"/>
      <c r="D443" s="70"/>
      <c r="E443" s="70"/>
      <c r="F443" s="70"/>
    </row>
    <row r="444" spans="1:6" s="262" customFormat="1" ht="14" x14ac:dyDescent="0.3">
      <c r="A444" s="196"/>
      <c r="B444" s="261"/>
      <c r="C444" s="2"/>
      <c r="D444" s="70"/>
      <c r="E444" s="70"/>
      <c r="F444" s="70"/>
    </row>
    <row r="445" spans="1:6" s="262" customFormat="1" ht="14" x14ac:dyDescent="0.3">
      <c r="A445" s="196"/>
      <c r="B445" s="261"/>
      <c r="C445" s="2"/>
      <c r="D445" s="70"/>
      <c r="E445" s="70"/>
      <c r="F445" s="70"/>
    </row>
    <row r="446" spans="1:6" s="262" customFormat="1" ht="14" x14ac:dyDescent="0.3">
      <c r="A446" s="196"/>
      <c r="B446" s="261"/>
      <c r="C446" s="2"/>
      <c r="D446" s="70"/>
      <c r="E446" s="70"/>
      <c r="F446" s="70"/>
    </row>
    <row r="447" spans="1:6" s="262" customFormat="1" ht="14" x14ac:dyDescent="0.3">
      <c r="A447" s="196"/>
      <c r="B447" s="261"/>
      <c r="C447" s="2"/>
      <c r="D447" s="70"/>
      <c r="E447" s="70"/>
      <c r="F447" s="70"/>
    </row>
    <row r="448" spans="1:6" s="262" customFormat="1" ht="14" x14ac:dyDescent="0.3">
      <c r="A448" s="196"/>
      <c r="B448" s="261"/>
      <c r="C448" s="2"/>
      <c r="D448" s="70"/>
      <c r="E448" s="70"/>
      <c r="F448" s="70"/>
    </row>
    <row r="449" spans="1:6" s="262" customFormat="1" ht="14" x14ac:dyDescent="0.3">
      <c r="A449" s="196"/>
      <c r="B449" s="261"/>
      <c r="C449" s="2"/>
      <c r="D449" s="70"/>
      <c r="E449" s="70"/>
      <c r="F449" s="70"/>
    </row>
    <row r="450" spans="1:6" s="262" customFormat="1" ht="14" x14ac:dyDescent="0.3">
      <c r="A450" s="196"/>
      <c r="B450" s="261"/>
      <c r="C450" s="2"/>
      <c r="D450" s="70"/>
      <c r="E450" s="70"/>
      <c r="F450" s="70"/>
    </row>
    <row r="451" spans="1:6" s="262" customFormat="1" ht="14" x14ac:dyDescent="0.3">
      <c r="A451" s="196"/>
      <c r="B451" s="261"/>
      <c r="C451" s="2"/>
      <c r="D451" s="70"/>
      <c r="E451" s="70"/>
      <c r="F451" s="70"/>
    </row>
    <row r="452" spans="1:6" s="262" customFormat="1" ht="14" x14ac:dyDescent="0.3">
      <c r="A452" s="196"/>
      <c r="B452" s="261"/>
      <c r="C452" s="2"/>
      <c r="D452" s="70"/>
      <c r="E452" s="70"/>
      <c r="F452" s="70"/>
    </row>
    <row r="453" spans="1:6" s="262" customFormat="1" ht="14" x14ac:dyDescent="0.3">
      <c r="A453" s="196"/>
      <c r="B453" s="261"/>
      <c r="C453" s="2"/>
      <c r="D453" s="70"/>
      <c r="E453" s="70"/>
      <c r="F453" s="70"/>
    </row>
    <row r="454" spans="1:6" s="262" customFormat="1" ht="14" x14ac:dyDescent="0.3">
      <c r="A454" s="196"/>
      <c r="B454" s="261"/>
      <c r="C454" s="2"/>
      <c r="D454" s="70"/>
      <c r="E454" s="70"/>
      <c r="F454" s="70"/>
    </row>
    <row r="455" spans="1:6" s="262" customFormat="1" ht="14" x14ac:dyDescent="0.3">
      <c r="A455" s="196"/>
      <c r="B455" s="261"/>
      <c r="C455" s="2"/>
      <c r="D455" s="70"/>
      <c r="E455" s="70"/>
      <c r="F455" s="70"/>
    </row>
    <row r="456" spans="1:6" s="262" customFormat="1" ht="14" x14ac:dyDescent="0.3">
      <c r="A456" s="196"/>
      <c r="B456" s="261"/>
      <c r="C456" s="2"/>
      <c r="D456" s="70"/>
      <c r="E456" s="70"/>
      <c r="F456" s="70"/>
    </row>
    <row r="457" spans="1:6" s="262" customFormat="1" ht="14" x14ac:dyDescent="0.3">
      <c r="A457" s="196"/>
      <c r="B457" s="261"/>
      <c r="C457" s="2"/>
      <c r="D457" s="70"/>
      <c r="E457" s="70"/>
      <c r="F457" s="70"/>
    </row>
    <row r="458" spans="1:6" s="262" customFormat="1" ht="14" x14ac:dyDescent="0.3">
      <c r="A458" s="196"/>
      <c r="B458" s="261"/>
      <c r="C458" s="2"/>
      <c r="D458" s="70"/>
      <c r="E458" s="70"/>
      <c r="F458" s="70"/>
    </row>
    <row r="459" spans="1:6" s="262" customFormat="1" ht="14" x14ac:dyDescent="0.3">
      <c r="A459" s="196"/>
      <c r="B459" s="261"/>
      <c r="C459" s="2"/>
      <c r="D459" s="70"/>
      <c r="E459" s="70"/>
      <c r="F459" s="70"/>
    </row>
    <row r="460" spans="1:6" s="262" customFormat="1" ht="14" x14ac:dyDescent="0.3">
      <c r="A460" s="196"/>
      <c r="B460" s="261"/>
      <c r="C460" s="2"/>
      <c r="D460" s="70"/>
      <c r="E460" s="70"/>
      <c r="F460" s="70"/>
    </row>
    <row r="461" spans="1:6" s="262" customFormat="1" ht="14" x14ac:dyDescent="0.3">
      <c r="A461" s="196"/>
      <c r="B461" s="261"/>
      <c r="C461" s="2"/>
      <c r="D461" s="70"/>
      <c r="E461" s="70"/>
      <c r="F461" s="70"/>
    </row>
    <row r="462" spans="1:6" s="262" customFormat="1" ht="14" x14ac:dyDescent="0.3">
      <c r="A462" s="196"/>
      <c r="B462" s="261"/>
      <c r="C462" s="2"/>
      <c r="D462" s="70"/>
      <c r="E462" s="70"/>
      <c r="F462" s="70"/>
    </row>
    <row r="463" spans="1:6" s="262" customFormat="1" ht="14" x14ac:dyDescent="0.3">
      <c r="A463" s="196"/>
      <c r="B463" s="261"/>
      <c r="C463" s="2"/>
      <c r="D463" s="70"/>
      <c r="E463" s="70"/>
      <c r="F463" s="70"/>
    </row>
    <row r="464" spans="1:6" s="262" customFormat="1" ht="14" x14ac:dyDescent="0.3">
      <c r="A464" s="196"/>
      <c r="B464" s="261"/>
      <c r="C464" s="2"/>
      <c r="D464" s="70"/>
      <c r="E464" s="70"/>
      <c r="F464" s="70"/>
    </row>
    <row r="465" spans="1:6" s="262" customFormat="1" ht="14" x14ac:dyDescent="0.3">
      <c r="A465" s="196"/>
      <c r="B465" s="261"/>
      <c r="C465" s="2"/>
      <c r="D465" s="70"/>
      <c r="E465" s="70"/>
      <c r="F465" s="70"/>
    </row>
    <row r="466" spans="1:6" s="262" customFormat="1" ht="14" x14ac:dyDescent="0.3">
      <c r="A466" s="196"/>
      <c r="B466" s="261"/>
      <c r="C466" s="2"/>
      <c r="D466" s="70"/>
      <c r="E466" s="70"/>
      <c r="F466" s="70"/>
    </row>
    <row r="467" spans="1:6" s="262" customFormat="1" ht="14" x14ac:dyDescent="0.3">
      <c r="A467" s="196"/>
      <c r="B467" s="261"/>
      <c r="C467" s="2"/>
      <c r="D467" s="70"/>
      <c r="E467" s="70"/>
      <c r="F467" s="70"/>
    </row>
    <row r="468" spans="1:6" s="262" customFormat="1" ht="14" x14ac:dyDescent="0.3">
      <c r="A468" s="196"/>
      <c r="B468" s="261"/>
      <c r="C468" s="2"/>
      <c r="D468" s="70"/>
      <c r="E468" s="70"/>
      <c r="F468" s="70"/>
    </row>
    <row r="469" spans="1:6" s="262" customFormat="1" ht="14" x14ac:dyDescent="0.3">
      <c r="A469" s="196"/>
      <c r="B469" s="261"/>
      <c r="C469" s="2"/>
      <c r="D469" s="70"/>
      <c r="E469" s="70"/>
      <c r="F469" s="70"/>
    </row>
    <row r="470" spans="1:6" s="262" customFormat="1" ht="14" x14ac:dyDescent="0.3">
      <c r="A470" s="196"/>
      <c r="B470" s="261"/>
      <c r="C470" s="2"/>
      <c r="D470" s="70"/>
      <c r="E470" s="70"/>
      <c r="F470" s="70"/>
    </row>
    <row r="471" spans="1:6" s="262" customFormat="1" ht="14" x14ac:dyDescent="0.3">
      <c r="A471" s="196"/>
      <c r="B471" s="261"/>
      <c r="C471" s="2"/>
      <c r="D471" s="70"/>
      <c r="E471" s="70"/>
      <c r="F471" s="70"/>
    </row>
    <row r="472" spans="1:6" s="262" customFormat="1" ht="14" x14ac:dyDescent="0.3">
      <c r="A472" s="196"/>
      <c r="B472" s="261"/>
      <c r="C472" s="2"/>
      <c r="D472" s="70"/>
      <c r="E472" s="70"/>
      <c r="F472" s="70"/>
    </row>
    <row r="473" spans="1:6" s="262" customFormat="1" ht="14" x14ac:dyDescent="0.3">
      <c r="A473" s="196"/>
      <c r="B473" s="261"/>
      <c r="C473" s="2"/>
      <c r="D473" s="70"/>
      <c r="E473" s="70"/>
      <c r="F473" s="70"/>
    </row>
    <row r="474" spans="1:6" s="262" customFormat="1" ht="14" x14ac:dyDescent="0.3">
      <c r="A474" s="196"/>
      <c r="B474" s="261"/>
      <c r="C474" s="2"/>
      <c r="D474" s="70"/>
      <c r="E474" s="70"/>
      <c r="F474" s="70"/>
    </row>
    <row r="475" spans="1:6" s="262" customFormat="1" ht="14" x14ac:dyDescent="0.3">
      <c r="A475" s="196"/>
      <c r="B475" s="261"/>
      <c r="C475" s="2"/>
      <c r="D475" s="70"/>
      <c r="E475" s="70"/>
      <c r="F475" s="70"/>
    </row>
    <row r="476" spans="1:6" s="262" customFormat="1" ht="14" x14ac:dyDescent="0.3">
      <c r="A476" s="196"/>
      <c r="B476" s="261"/>
      <c r="C476" s="2"/>
      <c r="D476" s="70"/>
      <c r="E476" s="70"/>
      <c r="F476" s="70"/>
    </row>
    <row r="477" spans="1:6" s="262" customFormat="1" ht="14" x14ac:dyDescent="0.3">
      <c r="A477" s="196"/>
      <c r="B477" s="261"/>
      <c r="C477" s="2"/>
      <c r="D477" s="70"/>
      <c r="E477" s="70"/>
      <c r="F477" s="70"/>
    </row>
    <row r="478" spans="1:6" s="262" customFormat="1" ht="14" x14ac:dyDescent="0.3">
      <c r="A478" s="196"/>
      <c r="B478" s="261"/>
      <c r="C478" s="2"/>
      <c r="D478" s="70"/>
      <c r="E478" s="70"/>
      <c r="F478" s="70"/>
    </row>
    <row r="479" spans="1:6" s="262" customFormat="1" ht="14" x14ac:dyDescent="0.3">
      <c r="A479" s="196"/>
      <c r="B479" s="261"/>
      <c r="C479" s="2"/>
      <c r="D479" s="70"/>
      <c r="E479" s="70"/>
      <c r="F479" s="70"/>
    </row>
    <row r="480" spans="1:6" s="262" customFormat="1" ht="14" x14ac:dyDescent="0.3">
      <c r="A480" s="196"/>
      <c r="B480" s="261"/>
      <c r="C480" s="2"/>
      <c r="D480" s="70"/>
      <c r="E480" s="70"/>
      <c r="F480" s="70"/>
    </row>
    <row r="481" spans="1:6" s="262" customFormat="1" ht="14" x14ac:dyDescent="0.3">
      <c r="A481" s="196"/>
      <c r="B481" s="261"/>
      <c r="C481" s="2"/>
      <c r="D481" s="70"/>
      <c r="E481" s="70"/>
      <c r="F481" s="70"/>
    </row>
    <row r="482" spans="1:6" s="262" customFormat="1" ht="14" x14ac:dyDescent="0.3">
      <c r="A482" s="196"/>
      <c r="B482" s="261"/>
      <c r="C482" s="2"/>
      <c r="D482" s="70"/>
      <c r="E482" s="70"/>
      <c r="F482" s="70"/>
    </row>
    <row r="483" spans="1:6" s="262" customFormat="1" ht="14" x14ac:dyDescent="0.3">
      <c r="A483" s="196"/>
      <c r="B483" s="261"/>
      <c r="C483" s="2"/>
      <c r="D483" s="70"/>
      <c r="E483" s="70"/>
      <c r="F483" s="70"/>
    </row>
    <row r="484" spans="1:6" s="262" customFormat="1" ht="14" x14ac:dyDescent="0.3">
      <c r="A484" s="196"/>
      <c r="B484" s="261"/>
      <c r="C484" s="2"/>
      <c r="D484" s="70"/>
      <c r="E484" s="70"/>
      <c r="F484" s="70"/>
    </row>
    <row r="485" spans="1:6" s="262" customFormat="1" ht="14" x14ac:dyDescent="0.3">
      <c r="A485" s="196"/>
      <c r="B485" s="261"/>
      <c r="C485" s="2"/>
      <c r="D485" s="70"/>
      <c r="E485" s="70"/>
      <c r="F485" s="70"/>
    </row>
    <row r="486" spans="1:6" s="262" customFormat="1" ht="14" x14ac:dyDescent="0.3">
      <c r="A486" s="196"/>
      <c r="B486" s="261"/>
      <c r="C486" s="2"/>
      <c r="D486" s="70"/>
      <c r="E486" s="70"/>
      <c r="F486" s="70"/>
    </row>
    <row r="487" spans="1:6" s="262" customFormat="1" ht="14" x14ac:dyDescent="0.3">
      <c r="A487" s="196"/>
      <c r="B487" s="261"/>
      <c r="C487" s="2"/>
      <c r="D487" s="70"/>
      <c r="E487" s="70"/>
      <c r="F487" s="70"/>
    </row>
    <row r="488" spans="1:6" s="262" customFormat="1" ht="14" x14ac:dyDescent="0.3">
      <c r="A488" s="196"/>
      <c r="B488" s="261"/>
      <c r="C488" s="2"/>
      <c r="D488" s="70"/>
      <c r="E488" s="70"/>
      <c r="F488" s="70"/>
    </row>
    <row r="489" spans="1:6" s="262" customFormat="1" ht="14" x14ac:dyDescent="0.3">
      <c r="A489" s="196"/>
      <c r="B489" s="261"/>
      <c r="C489" s="2"/>
      <c r="D489" s="70"/>
      <c r="E489" s="70"/>
      <c r="F489" s="70"/>
    </row>
    <row r="490" spans="1:6" s="262" customFormat="1" ht="14" x14ac:dyDescent="0.3">
      <c r="A490" s="196"/>
      <c r="B490" s="261"/>
      <c r="C490" s="2"/>
      <c r="D490" s="70"/>
      <c r="E490" s="70"/>
      <c r="F490" s="70"/>
    </row>
    <row r="491" spans="1:6" s="262" customFormat="1" ht="14" x14ac:dyDescent="0.3">
      <c r="A491" s="196"/>
      <c r="B491" s="261"/>
      <c r="C491" s="2"/>
      <c r="D491" s="70"/>
      <c r="E491" s="70"/>
      <c r="F491" s="70"/>
    </row>
    <row r="492" spans="1:6" s="262" customFormat="1" ht="14" x14ac:dyDescent="0.3">
      <c r="A492" s="196"/>
      <c r="B492" s="261"/>
      <c r="C492" s="2"/>
      <c r="D492" s="70"/>
      <c r="E492" s="70"/>
      <c r="F492" s="70"/>
    </row>
    <row r="493" spans="1:6" s="262" customFormat="1" ht="14" x14ac:dyDescent="0.3">
      <c r="A493" s="196"/>
      <c r="B493" s="261"/>
      <c r="C493" s="2"/>
      <c r="D493" s="70"/>
      <c r="E493" s="70"/>
      <c r="F493" s="70"/>
    </row>
    <row r="494" spans="1:6" s="262" customFormat="1" ht="14" x14ac:dyDescent="0.3">
      <c r="A494" s="196"/>
      <c r="B494" s="261"/>
      <c r="C494" s="2"/>
      <c r="D494" s="70"/>
      <c r="E494" s="70"/>
      <c r="F494" s="70"/>
    </row>
    <row r="495" spans="1:6" s="262" customFormat="1" ht="14" x14ac:dyDescent="0.3">
      <c r="A495" s="196"/>
      <c r="B495" s="261"/>
      <c r="C495" s="2"/>
      <c r="D495" s="70"/>
      <c r="E495" s="70"/>
      <c r="F495" s="70"/>
    </row>
    <row r="496" spans="1:6" s="262" customFormat="1" ht="14" x14ac:dyDescent="0.3">
      <c r="A496" s="196"/>
      <c r="B496" s="261"/>
      <c r="C496" s="2"/>
      <c r="D496" s="70"/>
      <c r="E496" s="70"/>
      <c r="F496" s="70"/>
    </row>
    <row r="497" spans="1:6" s="262" customFormat="1" ht="14" x14ac:dyDescent="0.3">
      <c r="A497" s="196"/>
      <c r="B497" s="261"/>
      <c r="C497" s="2"/>
      <c r="D497" s="70"/>
      <c r="E497" s="70"/>
      <c r="F497" s="70"/>
    </row>
    <row r="498" spans="1:6" s="262" customFormat="1" ht="14" x14ac:dyDescent="0.3">
      <c r="A498" s="196"/>
      <c r="B498" s="261"/>
      <c r="C498" s="2"/>
      <c r="D498" s="70"/>
      <c r="E498" s="70"/>
      <c r="F498" s="70"/>
    </row>
    <row r="499" spans="1:6" s="262" customFormat="1" ht="14" x14ac:dyDescent="0.3">
      <c r="A499" s="196"/>
      <c r="B499" s="261"/>
      <c r="C499" s="2"/>
      <c r="D499" s="70"/>
      <c r="E499" s="70"/>
      <c r="F499" s="70"/>
    </row>
    <row r="500" spans="1:6" s="262" customFormat="1" ht="14" x14ac:dyDescent="0.3">
      <c r="A500" s="196"/>
      <c r="B500" s="261"/>
      <c r="C500" s="2"/>
      <c r="D500" s="70"/>
      <c r="E500" s="70"/>
      <c r="F500" s="70"/>
    </row>
  </sheetData>
  <sheetProtection algorithmName="SHA-512" hashValue="r/xnwGr+STZo+F8fEBEsG6x3wn8Z1Pgk14uSPeUk8UB3AFVCMnM2J0C+WfHnk+E4qqf871u3o1/kUc9nAgGvtw==" saltValue="feVouzD4LCJ5LM7Vm8drQw=="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25" max="16383" man="1"/>
  </rowBreaks>
  <ignoredErrors>
    <ignoredError sqref="B15"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topLeftCell="A15" zoomScale="90" zoomScaleNormal="90" workbookViewId="0">
      <selection activeCell="A19" sqref="A19"/>
    </sheetView>
  </sheetViews>
  <sheetFormatPr defaultColWidth="8.81640625" defaultRowHeight="14.5" x14ac:dyDescent="0.35"/>
  <cols>
    <col min="1" max="1" width="81.81640625" style="2" customWidth="1"/>
    <col min="2" max="2" width="10.1796875" customWidth="1"/>
    <col min="3" max="12" width="11.81640625" customWidth="1"/>
    <col min="13" max="13" width="2.81640625" customWidth="1"/>
    <col min="14" max="23" width="10.81640625" customWidth="1"/>
    <col min="25" max="38" width="0" hidden="1" customWidth="1"/>
  </cols>
  <sheetData>
    <row r="1" spans="1:23" ht="30" customHeight="1" x14ac:dyDescent="0.35">
      <c r="A1" s="185" t="str">
        <f>'Assumptions input'!A1</f>
        <v>KardiaMobile 6L for measuring cardiac QT interval in people having antipsychotic medication</v>
      </c>
      <c r="B1" s="199" t="s">
        <v>3</v>
      </c>
      <c r="C1" s="199" t="s">
        <v>3</v>
      </c>
      <c r="D1" s="199" t="s">
        <v>3</v>
      </c>
      <c r="E1" s="199" t="s">
        <v>3</v>
      </c>
      <c r="F1" s="199" t="s">
        <v>3</v>
      </c>
      <c r="G1" s="199" t="s">
        <v>3</v>
      </c>
      <c r="H1" s="199" t="s">
        <v>3</v>
      </c>
      <c r="I1" s="199" t="s">
        <v>3</v>
      </c>
      <c r="J1" s="199" t="s">
        <v>3</v>
      </c>
      <c r="K1" s="199" t="s">
        <v>3</v>
      </c>
      <c r="L1" s="199" t="s">
        <v>3</v>
      </c>
      <c r="M1" s="199" t="s">
        <v>3</v>
      </c>
      <c r="N1" s="199" t="s">
        <v>3</v>
      </c>
      <c r="O1" s="199" t="s">
        <v>3</v>
      </c>
      <c r="P1" s="199" t="s">
        <v>3</v>
      </c>
      <c r="Q1" s="199" t="s">
        <v>3</v>
      </c>
      <c r="R1" s="199" t="s">
        <v>3</v>
      </c>
      <c r="S1" s="199" t="s">
        <v>3</v>
      </c>
      <c r="T1" s="199" t="s">
        <v>3</v>
      </c>
      <c r="U1" s="199" t="s">
        <v>3</v>
      </c>
      <c r="V1" s="199" t="s">
        <v>3</v>
      </c>
      <c r="W1" s="199" t="s">
        <v>3</v>
      </c>
    </row>
    <row r="2" spans="1:23" ht="30" customHeight="1" x14ac:dyDescent="0.35">
      <c r="A2" s="198" t="s">
        <v>471</v>
      </c>
      <c r="B2" s="199" t="s">
        <v>3</v>
      </c>
      <c r="C2" s="199" t="s">
        <v>3</v>
      </c>
      <c r="D2" s="199" t="s">
        <v>3</v>
      </c>
      <c r="E2" s="199" t="s">
        <v>3</v>
      </c>
      <c r="F2" s="199" t="s">
        <v>3</v>
      </c>
      <c r="G2" s="199" t="s">
        <v>3</v>
      </c>
      <c r="H2" s="199" t="s">
        <v>3</v>
      </c>
      <c r="I2" s="199"/>
      <c r="J2" s="199" t="s">
        <v>3</v>
      </c>
      <c r="K2" s="199" t="s">
        <v>3</v>
      </c>
      <c r="L2" s="199" t="s">
        <v>3</v>
      </c>
      <c r="M2" s="199" t="s">
        <v>3</v>
      </c>
      <c r="N2" s="199" t="s">
        <v>3</v>
      </c>
      <c r="O2" s="199" t="s">
        <v>3</v>
      </c>
      <c r="P2" s="199" t="s">
        <v>3</v>
      </c>
      <c r="Q2" s="199" t="s">
        <v>3</v>
      </c>
      <c r="R2" s="199" t="s">
        <v>3</v>
      </c>
      <c r="S2" s="199" t="s">
        <v>3</v>
      </c>
      <c r="T2" s="199" t="s">
        <v>3</v>
      </c>
      <c r="U2" s="199" t="s">
        <v>3</v>
      </c>
      <c r="V2" s="199" t="s">
        <v>3</v>
      </c>
      <c r="W2" s="199" t="s">
        <v>3</v>
      </c>
    </row>
    <row r="3" spans="1:23" ht="15" thickBot="1" x14ac:dyDescent="0.4">
      <c r="A3" s="224" t="s">
        <v>3</v>
      </c>
      <c r="B3" s="231" t="s">
        <v>3</v>
      </c>
      <c r="C3" s="231" t="s">
        <v>3</v>
      </c>
      <c r="D3" s="231" t="s">
        <v>3</v>
      </c>
      <c r="E3" s="231" t="s">
        <v>3</v>
      </c>
      <c r="F3" s="231" t="s">
        <v>3</v>
      </c>
      <c r="G3" s="231" t="s">
        <v>3</v>
      </c>
      <c r="H3" s="231" t="s">
        <v>3</v>
      </c>
      <c r="I3" s="231" t="s">
        <v>3</v>
      </c>
      <c r="J3" s="231" t="s">
        <v>3</v>
      </c>
      <c r="K3" s="231" t="s">
        <v>3</v>
      </c>
      <c r="L3" s="231" t="s">
        <v>3</v>
      </c>
      <c r="M3" s="231" t="s">
        <v>3</v>
      </c>
      <c r="N3" s="231" t="s">
        <v>3</v>
      </c>
      <c r="O3" s="231" t="s">
        <v>3</v>
      </c>
      <c r="P3" s="231" t="s">
        <v>3</v>
      </c>
      <c r="Q3" s="231" t="s">
        <v>3</v>
      </c>
      <c r="R3" s="231" t="s">
        <v>3</v>
      </c>
      <c r="S3" s="231" t="s">
        <v>3</v>
      </c>
      <c r="T3" s="231" t="s">
        <v>3</v>
      </c>
      <c r="U3" s="231" t="s">
        <v>3</v>
      </c>
      <c r="V3" s="231" t="s">
        <v>3</v>
      </c>
      <c r="W3" s="231" t="s">
        <v>3</v>
      </c>
    </row>
    <row r="4" spans="1:23" s="309" customFormat="1" ht="31.5" customHeight="1" thickBot="1" x14ac:dyDescent="0.4">
      <c r="A4" s="310" t="s">
        <v>672</v>
      </c>
      <c r="B4" s="311">
        <v>6</v>
      </c>
      <c r="C4" s="222" t="str">
        <f>VLOOKUP(B4,'Population selection'!B561:C577,2,0)</f>
        <v>Adults 18 years and over</v>
      </c>
      <c r="D4" s="312"/>
      <c r="E4" s="312"/>
      <c r="F4" s="308"/>
      <c r="G4" s="308"/>
      <c r="H4" s="308"/>
      <c r="I4" s="308"/>
      <c r="J4" s="308"/>
      <c r="K4" s="308"/>
      <c r="L4" s="308"/>
      <c r="M4" s="308"/>
      <c r="N4" s="308"/>
      <c r="O4" s="308"/>
      <c r="P4" s="308"/>
      <c r="Q4" s="308"/>
      <c r="R4" s="308"/>
      <c r="S4" s="308"/>
      <c r="T4" s="308"/>
      <c r="U4" s="308"/>
      <c r="V4" s="308"/>
      <c r="W4" s="308"/>
    </row>
    <row r="5" spans="1:23" x14ac:dyDescent="0.35">
      <c r="A5" s="224"/>
      <c r="B5" s="231"/>
      <c r="C5" s="231"/>
      <c r="D5" s="231"/>
      <c r="E5" s="231"/>
      <c r="F5" s="231"/>
      <c r="G5" s="231"/>
      <c r="H5" s="231"/>
      <c r="I5" s="231"/>
      <c r="J5" s="231"/>
      <c r="K5" s="231"/>
      <c r="L5" s="231"/>
      <c r="M5" s="231"/>
      <c r="N5" s="231"/>
      <c r="O5" s="231"/>
      <c r="P5" s="231"/>
      <c r="Q5" s="231"/>
      <c r="R5" s="231"/>
      <c r="S5" s="231"/>
      <c r="T5" s="231"/>
      <c r="U5" s="231"/>
      <c r="V5" s="231"/>
      <c r="W5" s="231"/>
    </row>
    <row r="6" spans="1:23" x14ac:dyDescent="0.35">
      <c r="A6" s="354" t="s">
        <v>281</v>
      </c>
      <c r="B6" s="355"/>
      <c r="C6" s="355"/>
      <c r="D6" s="356"/>
      <c r="E6" s="231"/>
      <c r="F6" s="231"/>
      <c r="G6" s="231" t="s">
        <v>3</v>
      </c>
      <c r="H6" s="231" t="s">
        <v>3</v>
      </c>
      <c r="I6" s="231" t="s">
        <v>3</v>
      </c>
      <c r="J6" s="231" t="s">
        <v>3</v>
      </c>
      <c r="K6" s="231" t="s">
        <v>3</v>
      </c>
      <c r="L6" s="231" t="s">
        <v>3</v>
      </c>
      <c r="M6" s="231" t="s">
        <v>3</v>
      </c>
      <c r="N6" s="231" t="s">
        <v>3</v>
      </c>
      <c r="O6" s="231" t="s">
        <v>3</v>
      </c>
      <c r="P6" s="231" t="s">
        <v>3</v>
      </c>
      <c r="Q6" s="231" t="s">
        <v>3</v>
      </c>
      <c r="R6" s="231" t="s">
        <v>3</v>
      </c>
      <c r="S6" s="231" t="s">
        <v>3</v>
      </c>
      <c r="T6" s="231" t="s">
        <v>3</v>
      </c>
      <c r="U6" s="231" t="s">
        <v>3</v>
      </c>
      <c r="V6" s="231" t="s">
        <v>3</v>
      </c>
      <c r="W6" s="231" t="s">
        <v>3</v>
      </c>
    </row>
    <row r="7" spans="1:23" x14ac:dyDescent="0.35">
      <c r="A7" s="352" t="s">
        <v>660</v>
      </c>
      <c r="B7" s="357"/>
      <c r="C7" s="357"/>
      <c r="D7" s="358"/>
      <c r="E7" s="231"/>
      <c r="F7" s="231"/>
      <c r="G7" s="231" t="s">
        <v>3</v>
      </c>
      <c r="H7" s="231" t="s">
        <v>3</v>
      </c>
      <c r="I7" s="231" t="s">
        <v>3</v>
      </c>
      <c r="J7" s="231" t="s">
        <v>3</v>
      </c>
      <c r="K7" s="231" t="s">
        <v>3</v>
      </c>
      <c r="L7" s="231" t="s">
        <v>3</v>
      </c>
      <c r="M7" s="231" t="s">
        <v>3</v>
      </c>
      <c r="N7" s="231" t="s">
        <v>3</v>
      </c>
      <c r="O7" s="231" t="s">
        <v>3</v>
      </c>
      <c r="P7" s="231" t="s">
        <v>3</v>
      </c>
      <c r="Q7" s="231" t="s">
        <v>3</v>
      </c>
      <c r="R7" s="231" t="s">
        <v>3</v>
      </c>
      <c r="S7" s="231" t="s">
        <v>3</v>
      </c>
      <c r="T7" s="231" t="s">
        <v>3</v>
      </c>
      <c r="U7" s="231" t="s">
        <v>3</v>
      </c>
      <c r="V7" s="231" t="s">
        <v>3</v>
      </c>
      <c r="W7" s="231" t="s">
        <v>3</v>
      </c>
    </row>
    <row r="8" spans="1:23" x14ac:dyDescent="0.35">
      <c r="A8" s="352" t="s">
        <v>506</v>
      </c>
      <c r="B8" s="359"/>
      <c r="C8" s="359"/>
      <c r="D8" s="360"/>
      <c r="E8" s="231"/>
      <c r="F8" s="231"/>
      <c r="G8" s="231"/>
      <c r="H8" s="231"/>
      <c r="I8" s="231"/>
      <c r="J8" s="231"/>
      <c r="K8" s="231"/>
      <c r="L8" s="231"/>
      <c r="M8" s="231"/>
      <c r="N8" s="231"/>
      <c r="O8" s="231"/>
      <c r="P8" s="231"/>
      <c r="Q8" s="231"/>
      <c r="R8" s="231"/>
      <c r="S8" s="231"/>
      <c r="T8" s="231"/>
      <c r="U8" s="231"/>
      <c r="V8" s="231"/>
      <c r="W8" s="231"/>
    </row>
    <row r="9" spans="1:23" x14ac:dyDescent="0.35">
      <c r="A9" s="352" t="s">
        <v>507</v>
      </c>
      <c r="B9" s="359"/>
      <c r="C9" s="359"/>
      <c r="D9" s="360"/>
      <c r="E9" s="231"/>
      <c r="F9" s="231"/>
      <c r="G9" s="231"/>
      <c r="H9" s="231"/>
      <c r="I9" s="231"/>
      <c r="J9" s="231"/>
      <c r="K9" s="231"/>
      <c r="L9" s="231"/>
      <c r="M9" s="231"/>
      <c r="N9" s="231"/>
      <c r="O9" s="231"/>
      <c r="P9" s="231"/>
      <c r="Q9" s="231"/>
      <c r="R9" s="231"/>
      <c r="S9" s="231"/>
      <c r="T9" s="231"/>
      <c r="U9" s="231"/>
      <c r="V9" s="231"/>
      <c r="W9" s="231"/>
    </row>
    <row r="10" spans="1:23" x14ac:dyDescent="0.35">
      <c r="A10" s="352" t="s">
        <v>509</v>
      </c>
      <c r="B10" s="359"/>
      <c r="C10" s="359"/>
      <c r="D10" s="360"/>
      <c r="E10" s="231"/>
      <c r="F10" s="231"/>
      <c r="G10" s="231"/>
      <c r="H10" s="231"/>
      <c r="I10" s="231"/>
      <c r="J10" s="231"/>
      <c r="K10" s="231"/>
      <c r="L10" s="231"/>
      <c r="M10" s="231"/>
      <c r="N10" s="231"/>
      <c r="O10" s="231"/>
      <c r="P10" s="231"/>
      <c r="Q10" s="231"/>
      <c r="R10" s="231"/>
      <c r="S10" s="231"/>
      <c r="T10" s="231"/>
      <c r="U10" s="231"/>
      <c r="V10" s="231"/>
      <c r="W10" s="231"/>
    </row>
    <row r="11" spans="1:23" x14ac:dyDescent="0.35">
      <c r="A11" s="352" t="s">
        <v>508</v>
      </c>
      <c r="B11" s="359"/>
      <c r="C11" s="359"/>
      <c r="D11" s="360"/>
      <c r="E11" s="231"/>
      <c r="F11" s="231"/>
      <c r="G11" s="231"/>
      <c r="H11" s="231"/>
      <c r="I11" s="231"/>
      <c r="J11" s="231"/>
      <c r="K11" s="231"/>
      <c r="L11" s="231"/>
      <c r="M11" s="231"/>
      <c r="N11" s="231"/>
      <c r="O11" s="231"/>
      <c r="P11" s="231"/>
      <c r="Q11" s="231"/>
      <c r="R11" s="231"/>
      <c r="S11" s="231"/>
      <c r="T11" s="231"/>
      <c r="U11" s="231"/>
      <c r="V11" s="231"/>
      <c r="W11" s="231"/>
    </row>
    <row r="12" spans="1:23" x14ac:dyDescent="0.35">
      <c r="A12" s="353" t="s">
        <v>510</v>
      </c>
      <c r="B12" s="361"/>
      <c r="C12" s="361"/>
      <c r="D12" s="362"/>
      <c r="E12" s="231"/>
      <c r="F12" s="231"/>
      <c r="G12" s="231"/>
      <c r="H12" s="231"/>
      <c r="I12" s="231"/>
      <c r="J12" s="231"/>
      <c r="K12" s="231"/>
      <c r="L12" s="231"/>
      <c r="M12" s="231"/>
      <c r="N12" s="231"/>
      <c r="O12" s="231"/>
      <c r="P12" s="231"/>
      <c r="Q12" s="231"/>
      <c r="R12" s="231"/>
      <c r="S12" s="231"/>
      <c r="T12" s="231"/>
      <c r="U12" s="231"/>
      <c r="V12" s="231"/>
      <c r="W12" s="231"/>
    </row>
    <row r="13" spans="1:23" x14ac:dyDescent="0.35">
      <c r="A13" s="364"/>
      <c r="B13" s="232"/>
      <c r="C13" s="232"/>
      <c r="D13" s="232"/>
      <c r="E13" s="231"/>
      <c r="F13" s="231"/>
      <c r="G13" s="231"/>
      <c r="H13" s="231"/>
      <c r="I13" s="231"/>
      <c r="J13" s="231"/>
      <c r="K13" s="231"/>
      <c r="L13" s="231"/>
      <c r="M13" s="231"/>
      <c r="N13" s="231"/>
      <c r="O13" s="231"/>
      <c r="P13" s="231"/>
      <c r="Q13" s="231"/>
      <c r="R13" s="231"/>
      <c r="S13" s="231"/>
      <c r="T13" s="231"/>
      <c r="U13" s="231"/>
      <c r="V13" s="231"/>
      <c r="W13" s="231"/>
    </row>
    <row r="14" spans="1:23" x14ac:dyDescent="0.35">
      <c r="A14" s="6" t="s">
        <v>360</v>
      </c>
      <c r="E14" s="231" t="s">
        <v>3</v>
      </c>
      <c r="F14" s="231" t="s">
        <v>3</v>
      </c>
      <c r="G14" s="231" t="s">
        <v>3</v>
      </c>
      <c r="H14" s="231" t="s">
        <v>3</v>
      </c>
      <c r="I14" s="231" t="s">
        <v>3</v>
      </c>
      <c r="J14" s="231" t="s">
        <v>3</v>
      </c>
      <c r="K14" s="231" t="s">
        <v>3</v>
      </c>
      <c r="L14" s="231" t="s">
        <v>3</v>
      </c>
      <c r="M14" s="231" t="s">
        <v>3</v>
      </c>
      <c r="N14" s="231" t="s">
        <v>3</v>
      </c>
      <c r="O14" s="231" t="s">
        <v>3</v>
      </c>
      <c r="P14" s="231" t="s">
        <v>3</v>
      </c>
      <c r="Q14" s="231" t="s">
        <v>3</v>
      </c>
      <c r="R14" s="231" t="s">
        <v>3</v>
      </c>
      <c r="S14" s="231" t="s">
        <v>3</v>
      </c>
      <c r="T14" s="231" t="s">
        <v>3</v>
      </c>
      <c r="U14" s="231" t="s">
        <v>3</v>
      </c>
      <c r="V14" s="231" t="s">
        <v>3</v>
      </c>
      <c r="W14" s="231" t="s">
        <v>3</v>
      </c>
    </row>
    <row r="15" spans="1:23" x14ac:dyDescent="0.35">
      <c r="A15" s="6" t="s">
        <v>274</v>
      </c>
      <c r="B15" s="231" t="s">
        <v>3</v>
      </c>
      <c r="C15" s="231" t="s">
        <v>3</v>
      </c>
      <c r="D15" s="231" t="s">
        <v>3</v>
      </c>
      <c r="E15" s="231" t="s">
        <v>3</v>
      </c>
      <c r="F15" s="231" t="s">
        <v>3</v>
      </c>
      <c r="G15" s="231" t="s">
        <v>3</v>
      </c>
      <c r="H15" s="231" t="s">
        <v>3</v>
      </c>
      <c r="I15" s="231" t="s">
        <v>3</v>
      </c>
      <c r="J15" s="231" t="s">
        <v>3</v>
      </c>
      <c r="K15" s="231" t="s">
        <v>3</v>
      </c>
      <c r="L15" s="231" t="s">
        <v>3</v>
      </c>
      <c r="M15" s="231" t="s">
        <v>3</v>
      </c>
      <c r="N15" s="231" t="s">
        <v>3</v>
      </c>
      <c r="O15" s="231" t="s">
        <v>3</v>
      </c>
      <c r="P15" s="231" t="s">
        <v>3</v>
      </c>
      <c r="Q15" s="231" t="s">
        <v>3</v>
      </c>
      <c r="R15" s="231" t="s">
        <v>3</v>
      </c>
      <c r="S15" s="231" t="s">
        <v>3</v>
      </c>
      <c r="T15" s="231" t="s">
        <v>3</v>
      </c>
      <c r="U15" s="231" t="s">
        <v>3</v>
      </c>
      <c r="V15" s="231" t="s">
        <v>3</v>
      </c>
      <c r="W15" s="231" t="s">
        <v>3</v>
      </c>
    </row>
    <row r="16" spans="1:23" ht="15" thickBot="1" x14ac:dyDescent="0.4">
      <c r="A16" s="232" t="s">
        <v>3</v>
      </c>
      <c r="B16" s="231" t="s">
        <v>3</v>
      </c>
      <c r="C16" s="231" t="s">
        <v>3</v>
      </c>
      <c r="D16" s="231" t="s">
        <v>3</v>
      </c>
      <c r="E16" s="231" t="s">
        <v>3</v>
      </c>
      <c r="F16" s="231" t="s">
        <v>3</v>
      </c>
      <c r="G16" s="231" t="s">
        <v>3</v>
      </c>
      <c r="H16" s="231" t="s">
        <v>3</v>
      </c>
      <c r="I16" s="231" t="s">
        <v>3</v>
      </c>
      <c r="J16" s="231" t="s">
        <v>3</v>
      </c>
      <c r="K16" s="231" t="s">
        <v>3</v>
      </c>
      <c r="L16" s="231" t="s">
        <v>3</v>
      </c>
      <c r="M16" s="231" t="s">
        <v>3</v>
      </c>
      <c r="N16" s="231" t="s">
        <v>3</v>
      </c>
      <c r="O16" s="231" t="s">
        <v>3</v>
      </c>
      <c r="P16" s="231" t="s">
        <v>3</v>
      </c>
      <c r="Q16" s="231" t="s">
        <v>3</v>
      </c>
      <c r="R16" s="231" t="s">
        <v>3</v>
      </c>
      <c r="S16" s="231" t="s">
        <v>3</v>
      </c>
      <c r="T16" s="231" t="s">
        <v>3</v>
      </c>
      <c r="U16" s="231" t="s">
        <v>3</v>
      </c>
      <c r="V16" s="231" t="s">
        <v>3</v>
      </c>
      <c r="W16" s="231" t="s">
        <v>3</v>
      </c>
    </row>
    <row r="17" spans="1:37" ht="90" customHeight="1" x14ac:dyDescent="0.35">
      <c r="A17" s="363" t="s">
        <v>655</v>
      </c>
      <c r="B17" s="200" t="s">
        <v>456</v>
      </c>
      <c r="C17" s="302" t="s">
        <v>496</v>
      </c>
      <c r="D17" s="303" t="s">
        <v>497</v>
      </c>
      <c r="E17" s="303" t="s">
        <v>498</v>
      </c>
      <c r="F17" s="303" t="s">
        <v>499</v>
      </c>
      <c r="G17" s="304" t="s">
        <v>500</v>
      </c>
      <c r="H17" s="370" t="s">
        <v>501</v>
      </c>
      <c r="I17" s="313" t="s">
        <v>502</v>
      </c>
      <c r="J17" s="305" t="s">
        <v>503</v>
      </c>
      <c r="K17" s="305" t="s">
        <v>504</v>
      </c>
      <c r="L17" s="371" t="s">
        <v>505</v>
      </c>
      <c r="M17" s="231" t="s">
        <v>3</v>
      </c>
      <c r="N17" s="231" t="s">
        <v>3</v>
      </c>
      <c r="O17" s="231" t="s">
        <v>3</v>
      </c>
      <c r="P17" s="231" t="s">
        <v>3</v>
      </c>
      <c r="Q17" s="231" t="s">
        <v>3</v>
      </c>
      <c r="R17" s="231" t="s">
        <v>3</v>
      </c>
      <c r="S17" s="231" t="s">
        <v>3</v>
      </c>
      <c r="T17" s="231" t="s">
        <v>3</v>
      </c>
      <c r="U17" s="231" t="s">
        <v>3</v>
      </c>
      <c r="V17" s="231" t="s">
        <v>3</v>
      </c>
      <c r="W17" s="231" t="s">
        <v>3</v>
      </c>
    </row>
    <row r="18" spans="1:37" s="381" customFormat="1" ht="30" customHeight="1" x14ac:dyDescent="0.35">
      <c r="A18" s="377" t="s">
        <v>697</v>
      </c>
      <c r="B18" s="378"/>
      <c r="C18" s="379"/>
      <c r="D18" s="379"/>
      <c r="E18" s="379"/>
      <c r="F18" s="379"/>
      <c r="G18" s="379"/>
      <c r="H18" s="379"/>
      <c r="I18" s="379"/>
      <c r="J18" s="379"/>
      <c r="K18" s="379"/>
      <c r="L18" s="380"/>
      <c r="M18" s="266" t="s">
        <v>3</v>
      </c>
      <c r="N18" s="266" t="s">
        <v>3</v>
      </c>
      <c r="O18" s="266" t="s">
        <v>3</v>
      </c>
      <c r="P18" s="266" t="s">
        <v>3</v>
      </c>
      <c r="Q18" s="266" t="s">
        <v>3</v>
      </c>
      <c r="R18" s="266" t="s">
        <v>3</v>
      </c>
      <c r="S18" s="266" t="s">
        <v>3</v>
      </c>
      <c r="T18" s="266" t="s">
        <v>3</v>
      </c>
      <c r="U18" s="266" t="s">
        <v>3</v>
      </c>
      <c r="V18" s="266" t="s">
        <v>3</v>
      </c>
      <c r="W18" s="266" t="s">
        <v>3</v>
      </c>
    </row>
    <row r="19" spans="1:37" s="381" customFormat="1" ht="30" customHeight="1" x14ac:dyDescent="0.35">
      <c r="A19" s="382" t="s">
        <v>680</v>
      </c>
      <c r="B19" s="383"/>
      <c r="C19" s="418">
        <f>VLOOKUP($B$4,'Population selection'!$B$561:$I$577,4,0)</f>
        <v>1.0158417431734368</v>
      </c>
      <c r="D19" s="418">
        <f>VLOOKUP($B$4,'Population selection'!$B$561:$I$577,5,0)</f>
        <v>1.0219028338714957</v>
      </c>
      <c r="E19" s="418">
        <f>VLOOKUP($B$4,'Population selection'!$B$561:$I$577,6,0)</f>
        <v>1.0280568686265446</v>
      </c>
      <c r="F19" s="419">
        <f>VLOOKUP($B$4,'Population selection'!$B$561:$I$577,7,0)</f>
        <v>1.0345147935582482</v>
      </c>
      <c r="G19" s="420">
        <f>VLOOKUP($B$4,'Population selection'!$B$561:$I$577,8,0)</f>
        <v>1.0406315337231495</v>
      </c>
      <c r="H19" s="421">
        <f>C19</f>
        <v>1.0158417431734368</v>
      </c>
      <c r="I19" s="422">
        <f>D19</f>
        <v>1.0219028338714957</v>
      </c>
      <c r="J19" s="422">
        <f>E19</f>
        <v>1.0280568686265446</v>
      </c>
      <c r="K19" s="422">
        <f>F19</f>
        <v>1.0345147935582482</v>
      </c>
      <c r="L19" s="423">
        <f>G19</f>
        <v>1.0406315337231495</v>
      </c>
      <c r="M19" s="266" t="s">
        <v>3</v>
      </c>
      <c r="N19" s="266" t="s">
        <v>3</v>
      </c>
      <c r="O19" s="266" t="s">
        <v>3</v>
      </c>
      <c r="P19" s="266" t="s">
        <v>3</v>
      </c>
      <c r="Q19" s="266" t="s">
        <v>3</v>
      </c>
      <c r="R19" s="266" t="s">
        <v>3</v>
      </c>
      <c r="S19" s="266" t="s">
        <v>3</v>
      </c>
      <c r="T19" s="266" t="s">
        <v>3</v>
      </c>
      <c r="U19" s="266" t="s">
        <v>3</v>
      </c>
      <c r="V19" s="266" t="s">
        <v>3</v>
      </c>
      <c r="W19" s="266" t="s">
        <v>3</v>
      </c>
    </row>
    <row r="20" spans="1:37" s="381" customFormat="1" ht="30" customHeight="1" x14ac:dyDescent="0.35">
      <c r="A20" s="392" t="s">
        <v>681</v>
      </c>
      <c r="B20" s="383"/>
      <c r="C20" s="418">
        <v>1</v>
      </c>
      <c r="D20" s="418">
        <v>1</v>
      </c>
      <c r="E20" s="418">
        <v>1</v>
      </c>
      <c r="F20" s="418">
        <v>1</v>
      </c>
      <c r="G20" s="424">
        <v>1</v>
      </c>
      <c r="H20" s="420">
        <v>1</v>
      </c>
      <c r="I20" s="418">
        <v>1</v>
      </c>
      <c r="J20" s="418">
        <v>1</v>
      </c>
      <c r="K20" s="418">
        <v>1</v>
      </c>
      <c r="L20" s="424">
        <v>1</v>
      </c>
      <c r="M20" s="266"/>
      <c r="N20" s="266"/>
      <c r="O20" s="266"/>
      <c r="P20" s="266"/>
      <c r="Q20" s="266"/>
      <c r="R20" s="266"/>
      <c r="S20" s="266"/>
      <c r="T20" s="266"/>
      <c r="U20" s="266"/>
      <c r="V20" s="266"/>
      <c r="W20" s="266"/>
    </row>
    <row r="21" spans="1:37" s="381" customFormat="1" ht="30" customHeight="1" x14ac:dyDescent="0.35">
      <c r="A21" s="382" t="s">
        <v>682</v>
      </c>
      <c r="B21" s="383"/>
      <c r="C21" s="384">
        <f>IF('Population selection'!$J$23="",'Population selection'!$J$15*C19,C19*'Population selection'!$J$23)</f>
        <v>45161124</v>
      </c>
      <c r="D21" s="384">
        <f>IF('Population selection'!$J$23="",'Population selection'!$J$15*D19,D19*'Population selection'!$J$23)</f>
        <v>45430581.000000007</v>
      </c>
      <c r="E21" s="384">
        <f>IF('Population selection'!$J$23="",'Population selection'!$J$15*E19,E19*'Population selection'!$J$23)</f>
        <v>45704170</v>
      </c>
      <c r="F21" s="384">
        <f>IF('Population selection'!$J$23="",'Population selection'!$J$15*F19,F19*'Population selection'!$J$23)</f>
        <v>45991269.000000007</v>
      </c>
      <c r="G21" s="385">
        <f>IF('Population selection'!$J$23="",'Population selection'!$J$15*G19,G19*'Population selection'!$J$23)</f>
        <v>46263200</v>
      </c>
      <c r="H21" s="386">
        <f>IF('Population selection'!$J$23="",'Population selection'!$J$15*H19,H19*'Population selection'!$J$23)</f>
        <v>45161124</v>
      </c>
      <c r="I21" s="384">
        <f>IF('Population selection'!$J$23="",'Population selection'!$J$15*I19,I19*'Population selection'!$J$23)</f>
        <v>45430581.000000007</v>
      </c>
      <c r="J21" s="384">
        <f>IF('Population selection'!$J$23="",'Population selection'!$J$15*J19,J19*'Population selection'!$J$23)</f>
        <v>45704170</v>
      </c>
      <c r="K21" s="384">
        <f>IF('Population selection'!$J$23="",'Population selection'!$J$15*K19,K19*'Population selection'!$J$23)</f>
        <v>45991269.000000007</v>
      </c>
      <c r="L21" s="385">
        <f>IF('Population selection'!$J$23="",'Population selection'!$J$15*L19,L19*'Population selection'!$J$23)</f>
        <v>46263200</v>
      </c>
      <c r="M21" s="266" t="s">
        <v>3</v>
      </c>
      <c r="N21" s="266" t="s">
        <v>3</v>
      </c>
      <c r="O21" s="266" t="s">
        <v>3</v>
      </c>
      <c r="P21" s="266" t="s">
        <v>3</v>
      </c>
      <c r="Q21" s="266" t="s">
        <v>3</v>
      </c>
      <c r="R21" s="266" t="s">
        <v>3</v>
      </c>
      <c r="S21" s="266" t="s">
        <v>3</v>
      </c>
      <c r="T21" s="266" t="s">
        <v>3</v>
      </c>
      <c r="U21" s="266" t="s">
        <v>3</v>
      </c>
      <c r="V21" s="266" t="s">
        <v>3</v>
      </c>
      <c r="W21" s="266" t="s">
        <v>3</v>
      </c>
    </row>
    <row r="22" spans="1:37" s="309" customFormat="1" ht="30" customHeight="1" thickBot="1" x14ac:dyDescent="0.4">
      <c r="A22" s="387" t="s">
        <v>655</v>
      </c>
      <c r="B22" s="388"/>
      <c r="C22" s="389" t="e">
        <f>C21*'Assumptions input'!$B$16*'Assumptions input'!#REF!*'Assumptions input'!#REF!*'Assumptions input'!#REF!</f>
        <v>#REF!</v>
      </c>
      <c r="D22" s="389" t="e">
        <f>D21*'Assumptions input'!$B$16*'Assumptions input'!#REF!*'Assumptions input'!#REF!*'Assumptions input'!#REF!</f>
        <v>#REF!</v>
      </c>
      <c r="E22" s="389" t="e">
        <f>E21*'Assumptions input'!$B$16*'Assumptions input'!#REF!*'Assumptions input'!#REF!*'Assumptions input'!#REF!</f>
        <v>#REF!</v>
      </c>
      <c r="F22" s="389" t="e">
        <f>F21*'Assumptions input'!$B$16*'Assumptions input'!#REF!*'Assumptions input'!#REF!*'Assumptions input'!#REF!</f>
        <v>#REF!</v>
      </c>
      <c r="G22" s="390" t="e">
        <f>G21*'Assumptions input'!$B$16*'Assumptions input'!#REF!*'Assumptions input'!#REF!*'Assumptions input'!#REF!</f>
        <v>#REF!</v>
      </c>
      <c r="H22" s="391" t="e">
        <f>H21*'Assumptions input'!$D$16*'Assumptions input'!#REF!*'Assumptions input'!#REF!*'Assumptions input'!#REF!</f>
        <v>#REF!</v>
      </c>
      <c r="I22" s="389" t="e">
        <f>I21*'Assumptions input'!$B$16*'Assumptions input'!#REF!*'Assumptions input'!#REF!*'Assumptions input'!#REF!</f>
        <v>#REF!</v>
      </c>
      <c r="J22" s="389" t="e">
        <f>J21*'Assumptions input'!$B$16*'Assumptions input'!#REF!*'Assumptions input'!#REF!*'Assumptions input'!#REF!</f>
        <v>#REF!</v>
      </c>
      <c r="K22" s="389" t="e">
        <f>K21*'Assumptions input'!$B$16*'Assumptions input'!#REF!*'Assumptions input'!#REF!*'Assumptions input'!#REF!</f>
        <v>#REF!</v>
      </c>
      <c r="L22" s="390" t="e">
        <f>L21*'Assumptions input'!$B$16*'Assumptions input'!#REF!*'Assumptions input'!#REF!*'Assumptions input'!#REF!</f>
        <v>#REF!</v>
      </c>
      <c r="M22" s="308" t="s">
        <v>3</v>
      </c>
      <c r="N22" s="308" t="s">
        <v>3</v>
      </c>
      <c r="O22" s="393" t="s">
        <v>666</v>
      </c>
      <c r="P22" s="393"/>
      <c r="Q22" s="393"/>
      <c r="R22" s="393"/>
      <c r="S22" s="393"/>
      <c r="T22" s="393"/>
      <c r="U22" s="393"/>
      <c r="V22" s="308" t="s">
        <v>3</v>
      </c>
      <c r="W22" s="308" t="s">
        <v>3</v>
      </c>
    </row>
    <row r="23" spans="1:37" x14ac:dyDescent="0.35">
      <c r="A23" s="232" t="s">
        <v>3</v>
      </c>
      <c r="B23" s="231" t="s">
        <v>3</v>
      </c>
      <c r="C23" s="231" t="s">
        <v>3</v>
      </c>
      <c r="D23" s="231" t="s">
        <v>3</v>
      </c>
      <c r="E23" s="231" t="s">
        <v>3</v>
      </c>
      <c r="F23" s="231" t="s">
        <v>3</v>
      </c>
      <c r="G23" s="231" t="s">
        <v>3</v>
      </c>
      <c r="H23" s="231" t="s">
        <v>3</v>
      </c>
      <c r="I23" s="231" t="s">
        <v>3</v>
      </c>
      <c r="J23" s="231" t="s">
        <v>3</v>
      </c>
      <c r="K23" s="231" t="s">
        <v>3</v>
      </c>
      <c r="L23" s="231" t="s">
        <v>3</v>
      </c>
      <c r="M23" s="231" t="s">
        <v>3</v>
      </c>
      <c r="N23" s="231" t="s">
        <v>3</v>
      </c>
      <c r="O23" s="231" t="s">
        <v>3</v>
      </c>
      <c r="P23" s="231" t="s">
        <v>3</v>
      </c>
      <c r="Q23" s="231" t="s">
        <v>3</v>
      </c>
      <c r="R23" s="231" t="s">
        <v>3</v>
      </c>
      <c r="S23" s="231" t="s">
        <v>3</v>
      </c>
      <c r="T23" s="231" t="s">
        <v>3</v>
      </c>
      <c r="U23" s="231" t="s">
        <v>3</v>
      </c>
      <c r="V23" s="231" t="s">
        <v>3</v>
      </c>
      <c r="W23" s="231" t="s">
        <v>3</v>
      </c>
      <c r="AG23" s="193" t="e">
        <f>#REF!-#REF!</f>
        <v>#REF!</v>
      </c>
      <c r="AH23" s="193" t="e">
        <f>#REF!-#REF!</f>
        <v>#REF!</v>
      </c>
      <c r="AI23" s="193" t="e">
        <f>#REF!-#REF!</f>
        <v>#REF!</v>
      </c>
      <c r="AJ23" s="193" t="e">
        <f>#REF!-#REF!</f>
        <v>#REF!</v>
      </c>
      <c r="AK23" s="193" t="e">
        <f>#REF!-#REF!</f>
        <v>#REF!</v>
      </c>
    </row>
    <row r="24" spans="1:37" ht="15" thickBot="1" x14ac:dyDescent="0.4">
      <c r="A24" s="232"/>
      <c r="B24" s="231"/>
      <c r="C24" s="231"/>
      <c r="D24" s="231"/>
      <c r="E24" s="231"/>
      <c r="F24" s="231"/>
      <c r="G24" s="231"/>
      <c r="H24" s="231"/>
      <c r="I24" s="231"/>
      <c r="J24" s="231"/>
      <c r="K24" s="231"/>
      <c r="L24" s="231"/>
      <c r="M24" s="231"/>
      <c r="N24" s="231"/>
      <c r="O24" s="231"/>
      <c r="P24" s="231"/>
      <c r="Q24" s="231"/>
      <c r="R24" s="231"/>
      <c r="S24" s="231"/>
      <c r="T24" s="231"/>
      <c r="U24" s="231"/>
      <c r="V24" s="231"/>
      <c r="W24" s="231"/>
      <c r="AG24" s="193"/>
      <c r="AH24" s="193"/>
      <c r="AI24" s="193"/>
      <c r="AJ24" s="193"/>
      <c r="AK24" s="193"/>
    </row>
    <row r="25" spans="1:37" ht="90" customHeight="1" x14ac:dyDescent="0.35">
      <c r="A25" s="367" t="s">
        <v>656</v>
      </c>
      <c r="B25" s="200" t="s">
        <v>456</v>
      </c>
      <c r="C25" s="276" t="s">
        <v>496</v>
      </c>
      <c r="D25" s="280" t="s">
        <v>497</v>
      </c>
      <c r="E25" s="280" t="s">
        <v>498</v>
      </c>
      <c r="F25" s="280" t="s">
        <v>499</v>
      </c>
      <c r="G25" s="278" t="s">
        <v>500</v>
      </c>
      <c r="H25" s="277" t="s">
        <v>501</v>
      </c>
      <c r="I25" s="281" t="s">
        <v>502</v>
      </c>
      <c r="J25" s="281" t="s">
        <v>503</v>
      </c>
      <c r="K25" s="281" t="s">
        <v>504</v>
      </c>
      <c r="L25" s="279" t="s">
        <v>505</v>
      </c>
      <c r="M25" s="240"/>
      <c r="N25" s="272" t="s">
        <v>486</v>
      </c>
      <c r="O25" s="273" t="s">
        <v>487</v>
      </c>
      <c r="P25" s="273" t="s">
        <v>488</v>
      </c>
      <c r="Q25" s="273" t="s">
        <v>489</v>
      </c>
      <c r="R25" s="272" t="s">
        <v>490</v>
      </c>
      <c r="S25" s="274" t="s">
        <v>491</v>
      </c>
      <c r="T25" s="273" t="s">
        <v>492</v>
      </c>
      <c r="U25" s="273" t="s">
        <v>493</v>
      </c>
      <c r="V25" s="273" t="s">
        <v>494</v>
      </c>
      <c r="W25" s="275" t="s">
        <v>495</v>
      </c>
    </row>
    <row r="26" spans="1:37" x14ac:dyDescent="0.35">
      <c r="A26" s="365" t="s">
        <v>466</v>
      </c>
      <c r="B26" s="220"/>
      <c r="C26" s="394"/>
      <c r="D26" s="394"/>
      <c r="E26" s="394"/>
      <c r="F26" s="394"/>
      <c r="G26" s="395"/>
      <c r="H26" s="396"/>
      <c r="I26" s="397"/>
      <c r="J26" s="397"/>
      <c r="K26" s="397"/>
      <c r="L26" s="398"/>
      <c r="M26" s="241"/>
      <c r="N26" s="299"/>
      <c r="O26" s="369"/>
      <c r="P26" s="369"/>
      <c r="Q26" s="369"/>
      <c r="R26" s="299"/>
      <c r="S26" s="300"/>
      <c r="T26" s="369"/>
      <c r="U26" s="369"/>
      <c r="V26" s="369"/>
      <c r="W26" s="301"/>
    </row>
    <row r="27" spans="1:37" x14ac:dyDescent="0.35">
      <c r="A27" s="294" t="s">
        <v>657</v>
      </c>
      <c r="B27" s="201"/>
      <c r="C27" s="202"/>
      <c r="D27" s="202"/>
      <c r="E27" s="202"/>
      <c r="F27" s="202"/>
      <c r="G27" s="233"/>
      <c r="H27" s="235"/>
      <c r="I27" s="202"/>
      <c r="J27" s="202"/>
      <c r="K27" s="202"/>
      <c r="L27" s="315"/>
      <c r="M27" s="242"/>
      <c r="N27" s="238">
        <f>H27-C27</f>
        <v>0</v>
      </c>
      <c r="O27" s="202">
        <f>I27-D27</f>
        <v>0</v>
      </c>
      <c r="P27" s="202">
        <f>J27-E27</f>
        <v>0</v>
      </c>
      <c r="Q27" s="202">
        <f>K27-F27</f>
        <v>0</v>
      </c>
      <c r="R27" s="233">
        <f>L27-G27</f>
        <v>0</v>
      </c>
      <c r="S27" s="236">
        <f>N27*$B27/1000</f>
        <v>0</v>
      </c>
      <c r="T27" s="203">
        <f t="shared" ref="T27:T32" si="0">O27*$B27/1000</f>
        <v>0</v>
      </c>
      <c r="U27" s="203">
        <f t="shared" ref="U27:U32" si="1">P27*$B27/1000</f>
        <v>0</v>
      </c>
      <c r="V27" s="203">
        <f t="shared" ref="V27:V28" si="2">Q27*$B27/1000</f>
        <v>0</v>
      </c>
      <c r="W27" s="204">
        <f t="shared" ref="W27:W32" si="3">R27*$B27/1000</f>
        <v>0</v>
      </c>
      <c r="Y27" s="193">
        <f>C27</f>
        <v>0</v>
      </c>
      <c r="Z27" s="193">
        <f t="shared" ref="Z27:AD33" si="4">C27+N27</f>
        <v>0</v>
      </c>
      <c r="AA27" s="193">
        <f t="shared" si="4"/>
        <v>0</v>
      </c>
      <c r="AB27" s="193">
        <f t="shared" si="4"/>
        <v>0</v>
      </c>
      <c r="AC27" s="193">
        <f t="shared" si="4"/>
        <v>0</v>
      </c>
      <c r="AD27" s="193">
        <f t="shared" si="4"/>
        <v>0</v>
      </c>
      <c r="AF27" s="193">
        <f>(C27*B27)/1000</f>
        <v>0</v>
      </c>
      <c r="AG27" s="193">
        <f>$AF27+S27</f>
        <v>0</v>
      </c>
      <c r="AH27" s="193">
        <f t="shared" ref="AH27:AK33" si="5">$AF27+T27</f>
        <v>0</v>
      </c>
      <c r="AI27" s="193">
        <f t="shared" si="5"/>
        <v>0</v>
      </c>
      <c r="AJ27" s="193">
        <f t="shared" si="5"/>
        <v>0</v>
      </c>
      <c r="AK27" s="193">
        <f t="shared" si="5"/>
        <v>0</v>
      </c>
    </row>
    <row r="28" spans="1:37" x14ac:dyDescent="0.35">
      <c r="A28" s="294" t="s">
        <v>657</v>
      </c>
      <c r="B28" s="201"/>
      <c r="C28" s="202"/>
      <c r="D28" s="202"/>
      <c r="E28" s="202"/>
      <c r="F28" s="202"/>
      <c r="G28" s="233"/>
      <c r="H28" s="235"/>
      <c r="I28" s="202"/>
      <c r="J28" s="202"/>
      <c r="K28" s="202"/>
      <c r="L28" s="315"/>
      <c r="M28" s="242"/>
      <c r="N28" s="238">
        <f t="shared" ref="N28:N32" si="6">H28-C28</f>
        <v>0</v>
      </c>
      <c r="O28" s="202">
        <f t="shared" ref="O28:O32" si="7">I28-D28</f>
        <v>0</v>
      </c>
      <c r="P28" s="202">
        <f t="shared" ref="P28:P32" si="8">J28-E28</f>
        <v>0</v>
      </c>
      <c r="Q28" s="202">
        <f t="shared" ref="Q28:Q32" si="9">K28-F28</f>
        <v>0</v>
      </c>
      <c r="R28" s="233">
        <f t="shared" ref="R28:R32" si="10">L28-G28</f>
        <v>0</v>
      </c>
      <c r="S28" s="236">
        <f t="shared" ref="S28:S32" si="11">N28*$B28/1000</f>
        <v>0</v>
      </c>
      <c r="T28" s="203">
        <f t="shared" si="0"/>
        <v>0</v>
      </c>
      <c r="U28" s="203">
        <f t="shared" si="1"/>
        <v>0</v>
      </c>
      <c r="V28" s="203">
        <f t="shared" si="2"/>
        <v>0</v>
      </c>
      <c r="W28" s="204">
        <f t="shared" si="3"/>
        <v>0</v>
      </c>
      <c r="Y28" s="193"/>
      <c r="Z28" s="193"/>
      <c r="AA28" s="193"/>
      <c r="AB28" s="193"/>
      <c r="AC28" s="193"/>
      <c r="AD28" s="193"/>
      <c r="AF28" s="193"/>
      <c r="AG28" s="193"/>
      <c r="AH28" s="193"/>
      <c r="AI28" s="193"/>
      <c r="AJ28" s="193"/>
      <c r="AK28" s="193"/>
    </row>
    <row r="29" spans="1:37" x14ac:dyDescent="0.35">
      <c r="A29" s="294" t="s">
        <v>657</v>
      </c>
      <c r="B29" s="201"/>
      <c r="C29" s="202"/>
      <c r="D29" s="202"/>
      <c r="E29" s="202"/>
      <c r="F29" s="202"/>
      <c r="G29" s="233"/>
      <c r="H29" s="235"/>
      <c r="I29" s="202"/>
      <c r="J29" s="202"/>
      <c r="K29" s="202"/>
      <c r="L29" s="315"/>
      <c r="M29" s="242"/>
      <c r="N29" s="238">
        <f t="shared" si="6"/>
        <v>0</v>
      </c>
      <c r="O29" s="202">
        <f t="shared" si="7"/>
        <v>0</v>
      </c>
      <c r="P29" s="202">
        <f t="shared" si="8"/>
        <v>0</v>
      </c>
      <c r="Q29" s="202">
        <f t="shared" si="9"/>
        <v>0</v>
      </c>
      <c r="R29" s="233">
        <f t="shared" si="10"/>
        <v>0</v>
      </c>
      <c r="S29" s="236">
        <f t="shared" si="11"/>
        <v>0</v>
      </c>
      <c r="T29" s="203">
        <f t="shared" si="0"/>
        <v>0</v>
      </c>
      <c r="U29" s="203">
        <f t="shared" si="1"/>
        <v>0</v>
      </c>
      <c r="V29" s="203">
        <f>Q29*$B29/1000</f>
        <v>0</v>
      </c>
      <c r="W29" s="204">
        <f t="shared" si="3"/>
        <v>0</v>
      </c>
      <c r="Y29" s="193"/>
      <c r="Z29" s="193"/>
      <c r="AA29" s="193"/>
      <c r="AB29" s="193"/>
      <c r="AC29" s="193"/>
      <c r="AD29" s="193"/>
      <c r="AF29" s="193"/>
      <c r="AG29" s="193"/>
      <c r="AH29" s="193"/>
      <c r="AI29" s="193"/>
      <c r="AJ29" s="193"/>
      <c r="AK29" s="193"/>
    </row>
    <row r="30" spans="1:37" x14ac:dyDescent="0.35">
      <c r="A30" s="294" t="s">
        <v>657</v>
      </c>
      <c r="B30" s="201"/>
      <c r="C30" s="202"/>
      <c r="D30" s="202"/>
      <c r="E30" s="202"/>
      <c r="F30" s="202"/>
      <c r="G30" s="233"/>
      <c r="H30" s="235"/>
      <c r="I30" s="202"/>
      <c r="J30" s="202"/>
      <c r="K30" s="202"/>
      <c r="L30" s="315"/>
      <c r="M30" s="242"/>
      <c r="N30" s="238">
        <f t="shared" si="6"/>
        <v>0</v>
      </c>
      <c r="O30" s="202">
        <f t="shared" si="7"/>
        <v>0</v>
      </c>
      <c r="P30" s="202">
        <f t="shared" si="8"/>
        <v>0</v>
      </c>
      <c r="Q30" s="202">
        <f t="shared" si="9"/>
        <v>0</v>
      </c>
      <c r="R30" s="233">
        <f t="shared" si="10"/>
        <v>0</v>
      </c>
      <c r="S30" s="236">
        <f t="shared" si="11"/>
        <v>0</v>
      </c>
      <c r="T30" s="203">
        <f t="shared" si="0"/>
        <v>0</v>
      </c>
      <c r="U30" s="203">
        <f t="shared" si="1"/>
        <v>0</v>
      </c>
      <c r="V30" s="203">
        <f t="shared" ref="V30:V32" si="12">Q30*$B30/1000</f>
        <v>0</v>
      </c>
      <c r="W30" s="204">
        <f t="shared" si="3"/>
        <v>0</v>
      </c>
      <c r="Y30" s="193"/>
      <c r="Z30" s="193"/>
      <c r="AA30" s="193"/>
      <c r="AB30" s="193"/>
      <c r="AC30" s="193"/>
      <c r="AD30" s="193"/>
      <c r="AF30" s="193"/>
      <c r="AG30" s="193"/>
      <c r="AH30" s="193"/>
      <c r="AI30" s="193"/>
      <c r="AJ30" s="193"/>
      <c r="AK30" s="193"/>
    </row>
    <row r="31" spans="1:37" x14ac:dyDescent="0.35">
      <c r="A31" s="294" t="s">
        <v>657</v>
      </c>
      <c r="B31" s="201"/>
      <c r="C31" s="202"/>
      <c r="D31" s="202"/>
      <c r="E31" s="202"/>
      <c r="F31" s="202"/>
      <c r="G31" s="233"/>
      <c r="H31" s="235"/>
      <c r="I31" s="202"/>
      <c r="J31" s="202"/>
      <c r="K31" s="202"/>
      <c r="L31" s="315"/>
      <c r="M31" s="242"/>
      <c r="N31" s="238">
        <f t="shared" si="6"/>
        <v>0</v>
      </c>
      <c r="O31" s="202">
        <f t="shared" si="7"/>
        <v>0</v>
      </c>
      <c r="P31" s="202">
        <f t="shared" si="8"/>
        <v>0</v>
      </c>
      <c r="Q31" s="202">
        <f t="shared" si="9"/>
        <v>0</v>
      </c>
      <c r="R31" s="233">
        <f t="shared" si="10"/>
        <v>0</v>
      </c>
      <c r="S31" s="236">
        <f t="shared" si="11"/>
        <v>0</v>
      </c>
      <c r="T31" s="203">
        <f t="shared" si="0"/>
        <v>0</v>
      </c>
      <c r="U31" s="203">
        <f t="shared" si="1"/>
        <v>0</v>
      </c>
      <c r="V31" s="203">
        <f t="shared" si="12"/>
        <v>0</v>
      </c>
      <c r="W31" s="204">
        <f t="shared" si="3"/>
        <v>0</v>
      </c>
      <c r="Y31" s="193"/>
      <c r="Z31" s="193"/>
      <c r="AA31" s="193"/>
      <c r="AB31" s="193"/>
      <c r="AC31" s="193"/>
      <c r="AD31" s="193"/>
      <c r="AF31" s="193"/>
      <c r="AG31" s="193"/>
      <c r="AH31" s="193"/>
      <c r="AI31" s="193"/>
      <c r="AJ31" s="193"/>
      <c r="AK31" s="193"/>
    </row>
    <row r="32" spans="1:37" x14ac:dyDescent="0.35">
      <c r="A32" s="294" t="s">
        <v>657</v>
      </c>
      <c r="B32" s="201"/>
      <c r="C32" s="202"/>
      <c r="D32" s="202"/>
      <c r="E32" s="202"/>
      <c r="F32" s="202"/>
      <c r="G32" s="233"/>
      <c r="H32" s="235"/>
      <c r="I32" s="202"/>
      <c r="J32" s="202"/>
      <c r="K32" s="202"/>
      <c r="L32" s="315"/>
      <c r="M32" s="242"/>
      <c r="N32" s="238">
        <f t="shared" si="6"/>
        <v>0</v>
      </c>
      <c r="O32" s="202">
        <f t="shared" si="7"/>
        <v>0</v>
      </c>
      <c r="P32" s="202">
        <f t="shared" si="8"/>
        <v>0</v>
      </c>
      <c r="Q32" s="202">
        <f t="shared" si="9"/>
        <v>0</v>
      </c>
      <c r="R32" s="233">
        <f t="shared" si="10"/>
        <v>0</v>
      </c>
      <c r="S32" s="236">
        <f t="shared" si="11"/>
        <v>0</v>
      </c>
      <c r="T32" s="203">
        <f t="shared" si="0"/>
        <v>0</v>
      </c>
      <c r="U32" s="203">
        <f t="shared" si="1"/>
        <v>0</v>
      </c>
      <c r="V32" s="203">
        <f t="shared" si="12"/>
        <v>0</v>
      </c>
      <c r="W32" s="204">
        <f t="shared" si="3"/>
        <v>0</v>
      </c>
      <c r="Y32" s="193"/>
      <c r="Z32" s="193"/>
      <c r="AA32" s="193"/>
      <c r="AB32" s="193"/>
      <c r="AC32" s="193"/>
      <c r="AD32" s="193"/>
      <c r="AF32" s="193"/>
      <c r="AG32" s="193"/>
      <c r="AH32" s="193"/>
      <c r="AI32" s="193"/>
      <c r="AJ32" s="193"/>
      <c r="AK32" s="193"/>
    </row>
    <row r="33" spans="1:37" ht="15" thickBot="1" x14ac:dyDescent="0.4">
      <c r="A33" s="368" t="s">
        <v>665</v>
      </c>
      <c r="B33" s="208"/>
      <c r="C33" s="205">
        <f t="shared" ref="C33:L33" si="13">SUM(C27:C32)</f>
        <v>0</v>
      </c>
      <c r="D33" s="205">
        <f t="shared" si="13"/>
        <v>0</v>
      </c>
      <c r="E33" s="205">
        <f t="shared" si="13"/>
        <v>0</v>
      </c>
      <c r="F33" s="205">
        <f t="shared" si="13"/>
        <v>0</v>
      </c>
      <c r="G33" s="234">
        <f t="shared" si="13"/>
        <v>0</v>
      </c>
      <c r="H33" s="314">
        <f t="shared" si="13"/>
        <v>0</v>
      </c>
      <c r="I33" s="317">
        <f t="shared" si="13"/>
        <v>0</v>
      </c>
      <c r="J33" s="317">
        <f t="shared" si="13"/>
        <v>0</v>
      </c>
      <c r="K33" s="317">
        <f t="shared" si="13"/>
        <v>0</v>
      </c>
      <c r="L33" s="316">
        <f t="shared" si="13"/>
        <v>0</v>
      </c>
      <c r="M33" s="243"/>
      <c r="N33" s="239">
        <f t="shared" ref="N33:W33" si="14">SUM(N27:N32)</f>
        <v>0</v>
      </c>
      <c r="O33" s="205">
        <f t="shared" si="14"/>
        <v>0</v>
      </c>
      <c r="P33" s="205">
        <f t="shared" si="14"/>
        <v>0</v>
      </c>
      <c r="Q33" s="205">
        <f t="shared" si="14"/>
        <v>0</v>
      </c>
      <c r="R33" s="234">
        <f t="shared" si="14"/>
        <v>0</v>
      </c>
      <c r="S33" s="237">
        <f t="shared" si="14"/>
        <v>0</v>
      </c>
      <c r="T33" s="206">
        <f t="shared" si="14"/>
        <v>0</v>
      </c>
      <c r="U33" s="206">
        <f t="shared" si="14"/>
        <v>0</v>
      </c>
      <c r="V33" s="206">
        <f t="shared" si="14"/>
        <v>0</v>
      </c>
      <c r="W33" s="207">
        <f t="shared" si="14"/>
        <v>0</v>
      </c>
      <c r="Y33" s="193">
        <f>C33</f>
        <v>0</v>
      </c>
      <c r="Z33" s="193">
        <f t="shared" si="4"/>
        <v>0</v>
      </c>
      <c r="AA33" s="193">
        <f t="shared" si="4"/>
        <v>0</v>
      </c>
      <c r="AB33" s="193">
        <f t="shared" si="4"/>
        <v>0</v>
      </c>
      <c r="AC33" s="193">
        <f t="shared" si="4"/>
        <v>0</v>
      </c>
      <c r="AD33" s="193">
        <f t="shared" si="4"/>
        <v>0</v>
      </c>
      <c r="AF33" s="193">
        <f>(C33*B33)/1000</f>
        <v>0</v>
      </c>
      <c r="AG33" s="193">
        <f>$AF33+S33</f>
        <v>0</v>
      </c>
      <c r="AH33" s="193">
        <f t="shared" si="5"/>
        <v>0</v>
      </c>
      <c r="AI33" s="193">
        <f t="shared" si="5"/>
        <v>0</v>
      </c>
      <c r="AJ33" s="193">
        <f t="shared" si="5"/>
        <v>0</v>
      </c>
      <c r="AK33" s="193">
        <f t="shared" si="5"/>
        <v>0</v>
      </c>
    </row>
    <row r="34" spans="1:37" ht="42.5" thickBot="1" x14ac:dyDescent="0.4">
      <c r="A34" s="373" t="s">
        <v>661</v>
      </c>
      <c r="B34" s="231" t="s">
        <v>3</v>
      </c>
      <c r="C34" s="231" t="s">
        <v>3</v>
      </c>
      <c r="D34" s="231" t="s">
        <v>3</v>
      </c>
      <c r="E34" s="231" t="s">
        <v>3</v>
      </c>
      <c r="F34" s="231" t="s">
        <v>3</v>
      </c>
      <c r="G34" s="231" t="s">
        <v>3</v>
      </c>
      <c r="H34" s="231" t="s">
        <v>3</v>
      </c>
      <c r="I34" s="231" t="s">
        <v>3</v>
      </c>
      <c r="J34" s="231" t="s">
        <v>3</v>
      </c>
      <c r="K34" s="231" t="s">
        <v>3</v>
      </c>
      <c r="L34" s="231" t="s">
        <v>3</v>
      </c>
      <c r="M34" s="231" t="s">
        <v>3</v>
      </c>
      <c r="N34" s="231" t="s">
        <v>3</v>
      </c>
      <c r="O34" s="231" t="s">
        <v>3</v>
      </c>
      <c r="P34" s="231" t="s">
        <v>3</v>
      </c>
      <c r="Q34" s="231" t="s">
        <v>3</v>
      </c>
      <c r="R34" s="231" t="s">
        <v>3</v>
      </c>
      <c r="S34" s="231" t="s">
        <v>3</v>
      </c>
      <c r="T34" s="231" t="s">
        <v>3</v>
      </c>
      <c r="U34" s="231" t="s">
        <v>3</v>
      </c>
      <c r="V34" s="231" t="s">
        <v>3</v>
      </c>
      <c r="W34" s="231" t="s">
        <v>3</v>
      </c>
      <c r="AG34" s="193" t="e">
        <f>#REF!-#REF!</f>
        <v>#REF!</v>
      </c>
      <c r="AH34" s="193" t="e">
        <f>#REF!-#REF!</f>
        <v>#REF!</v>
      </c>
      <c r="AI34" s="193" t="e">
        <f>#REF!-#REF!</f>
        <v>#REF!</v>
      </c>
      <c r="AJ34" s="193" t="e">
        <f>#REF!-#REF!</f>
        <v>#REF!</v>
      </c>
      <c r="AK34" s="193" t="e">
        <f>#REF!-#REF!</f>
        <v>#REF!</v>
      </c>
    </row>
    <row r="35" spans="1:37" ht="15" thickBot="1" x14ac:dyDescent="0.4">
      <c r="A35" s="372"/>
      <c r="B35" s="231"/>
      <c r="C35" s="231"/>
      <c r="D35" s="231"/>
      <c r="E35" s="231"/>
      <c r="F35" s="231"/>
      <c r="G35" s="231"/>
      <c r="H35" s="231"/>
      <c r="I35" s="231"/>
      <c r="J35" s="231"/>
      <c r="K35" s="231"/>
      <c r="L35" s="231"/>
      <c r="M35" s="231"/>
      <c r="N35" s="231"/>
      <c r="O35" s="231"/>
      <c r="P35" s="231"/>
      <c r="Q35" s="231"/>
      <c r="R35" s="231"/>
      <c r="S35" s="231"/>
      <c r="T35" s="231"/>
      <c r="U35" s="231"/>
      <c r="V35" s="231"/>
      <c r="W35" s="231"/>
      <c r="AG35" s="193"/>
      <c r="AH35" s="193"/>
      <c r="AI35" s="193"/>
      <c r="AJ35" s="193"/>
      <c r="AK35" s="193"/>
    </row>
    <row r="36" spans="1:37" ht="87" x14ac:dyDescent="0.35">
      <c r="A36" s="367" t="s">
        <v>656</v>
      </c>
      <c r="B36" s="200" t="s">
        <v>456</v>
      </c>
      <c r="C36" s="276" t="s">
        <v>496</v>
      </c>
      <c r="D36" s="280" t="s">
        <v>497</v>
      </c>
      <c r="E36" s="280" t="s">
        <v>498</v>
      </c>
      <c r="F36" s="280" t="s">
        <v>499</v>
      </c>
      <c r="G36" s="278" t="s">
        <v>500</v>
      </c>
      <c r="H36" s="277" t="s">
        <v>501</v>
      </c>
      <c r="I36" s="281" t="s">
        <v>502</v>
      </c>
      <c r="J36" s="281" t="s">
        <v>503</v>
      </c>
      <c r="K36" s="281" t="s">
        <v>504</v>
      </c>
      <c r="L36" s="279" t="s">
        <v>505</v>
      </c>
      <c r="M36" s="240"/>
      <c r="N36" s="272" t="s">
        <v>486</v>
      </c>
      <c r="O36" s="273" t="s">
        <v>487</v>
      </c>
      <c r="P36" s="273" t="s">
        <v>488</v>
      </c>
      <c r="Q36" s="273" t="s">
        <v>489</v>
      </c>
      <c r="R36" s="272" t="s">
        <v>490</v>
      </c>
      <c r="S36" s="274" t="s">
        <v>491</v>
      </c>
      <c r="T36" s="273" t="s">
        <v>492</v>
      </c>
      <c r="U36" s="273" t="s">
        <v>493</v>
      </c>
      <c r="V36" s="273" t="s">
        <v>494</v>
      </c>
      <c r="W36" s="275" t="s">
        <v>495</v>
      </c>
      <c r="AG36" s="193"/>
      <c r="AH36" s="193"/>
      <c r="AI36" s="193"/>
      <c r="AJ36" s="193"/>
      <c r="AK36" s="193"/>
    </row>
    <row r="37" spans="1:37" x14ac:dyDescent="0.35">
      <c r="A37" s="365" t="s">
        <v>466</v>
      </c>
      <c r="B37" s="220"/>
      <c r="C37" s="394"/>
      <c r="D37" s="394"/>
      <c r="E37" s="394"/>
      <c r="F37" s="394"/>
      <c r="G37" s="395"/>
      <c r="H37" s="396"/>
      <c r="I37" s="397"/>
      <c r="J37" s="397"/>
      <c r="K37" s="397"/>
      <c r="L37" s="398"/>
      <c r="M37" s="241"/>
      <c r="N37" s="299"/>
      <c r="O37" s="369"/>
      <c r="P37" s="369"/>
      <c r="Q37" s="369"/>
      <c r="R37" s="299"/>
      <c r="S37" s="300"/>
      <c r="T37" s="369"/>
      <c r="U37" s="369"/>
      <c r="V37" s="369"/>
      <c r="W37" s="301"/>
      <c r="AG37" s="193"/>
      <c r="AH37" s="193"/>
      <c r="AI37" s="193"/>
      <c r="AJ37" s="193"/>
      <c r="AK37" s="193"/>
    </row>
    <row r="38" spans="1:37" x14ac:dyDescent="0.35">
      <c r="A38" s="294" t="s">
        <v>657</v>
      </c>
      <c r="B38" s="201"/>
      <c r="C38" s="202"/>
      <c r="D38" s="202"/>
      <c r="E38" s="202"/>
      <c r="F38" s="202"/>
      <c r="G38" s="233"/>
      <c r="H38" s="235"/>
      <c r="I38" s="202"/>
      <c r="J38" s="202"/>
      <c r="K38" s="202"/>
      <c r="L38" s="315"/>
      <c r="M38" s="242"/>
      <c r="N38" s="238">
        <f>H38-C38</f>
        <v>0</v>
      </c>
      <c r="O38" s="202">
        <f>I38-D38</f>
        <v>0</v>
      </c>
      <c r="P38" s="202">
        <f>J38-E38</f>
        <v>0</v>
      </c>
      <c r="Q38" s="202">
        <f>K38-F38</f>
        <v>0</v>
      </c>
      <c r="R38" s="233">
        <f>L38-G38</f>
        <v>0</v>
      </c>
      <c r="S38" s="236">
        <f>N38*$B38/1000</f>
        <v>0</v>
      </c>
      <c r="T38" s="203">
        <f t="shared" ref="T38:T43" si="15">O38*$B38/1000</f>
        <v>0</v>
      </c>
      <c r="U38" s="203">
        <f t="shared" ref="U38:U43" si="16">P38*$B38/1000</f>
        <v>0</v>
      </c>
      <c r="V38" s="203">
        <f t="shared" ref="V38:V39" si="17">Q38*$B38/1000</f>
        <v>0</v>
      </c>
      <c r="W38" s="204">
        <f t="shared" ref="W38:W43" si="18">R38*$B38/1000</f>
        <v>0</v>
      </c>
      <c r="AG38" s="193"/>
      <c r="AH38" s="193"/>
      <c r="AI38" s="193"/>
      <c r="AJ38" s="193"/>
      <c r="AK38" s="193"/>
    </row>
    <row r="39" spans="1:37" x14ac:dyDescent="0.35">
      <c r="A39" s="294" t="s">
        <v>657</v>
      </c>
      <c r="B39" s="201"/>
      <c r="C39" s="202"/>
      <c r="D39" s="202"/>
      <c r="E39" s="202"/>
      <c r="F39" s="202"/>
      <c r="G39" s="233"/>
      <c r="H39" s="235"/>
      <c r="I39" s="202"/>
      <c r="J39" s="202"/>
      <c r="K39" s="202"/>
      <c r="L39" s="315"/>
      <c r="M39" s="242"/>
      <c r="N39" s="238">
        <f t="shared" ref="N39:N43" si="19">H39-C39</f>
        <v>0</v>
      </c>
      <c r="O39" s="202">
        <f t="shared" ref="O39:O43" si="20">I39-D39</f>
        <v>0</v>
      </c>
      <c r="P39" s="202">
        <f t="shared" ref="P39:P43" si="21">J39-E39</f>
        <v>0</v>
      </c>
      <c r="Q39" s="202">
        <f t="shared" ref="Q39:Q43" si="22">K39-F39</f>
        <v>0</v>
      </c>
      <c r="R39" s="233">
        <f t="shared" ref="R39:R43" si="23">L39-G39</f>
        <v>0</v>
      </c>
      <c r="S39" s="236">
        <f t="shared" ref="S39:S43" si="24">N39*$B39/1000</f>
        <v>0</v>
      </c>
      <c r="T39" s="203">
        <f t="shared" si="15"/>
        <v>0</v>
      </c>
      <c r="U39" s="203">
        <f t="shared" si="16"/>
        <v>0</v>
      </c>
      <c r="V39" s="203">
        <f t="shared" si="17"/>
        <v>0</v>
      </c>
      <c r="W39" s="204">
        <f t="shared" si="18"/>
        <v>0</v>
      </c>
      <c r="AG39" s="193"/>
      <c r="AH39" s="193"/>
      <c r="AI39" s="193"/>
      <c r="AJ39" s="193"/>
      <c r="AK39" s="193"/>
    </row>
    <row r="40" spans="1:37" x14ac:dyDescent="0.35">
      <c r="A40" s="294" t="s">
        <v>657</v>
      </c>
      <c r="B40" s="201"/>
      <c r="C40" s="202"/>
      <c r="D40" s="202"/>
      <c r="E40" s="202"/>
      <c r="F40" s="202"/>
      <c r="G40" s="233"/>
      <c r="H40" s="235"/>
      <c r="I40" s="202"/>
      <c r="J40" s="202"/>
      <c r="K40" s="202"/>
      <c r="L40" s="315"/>
      <c r="M40" s="242"/>
      <c r="N40" s="238">
        <f t="shared" si="19"/>
        <v>0</v>
      </c>
      <c r="O40" s="202">
        <f t="shared" si="20"/>
        <v>0</v>
      </c>
      <c r="P40" s="202">
        <f t="shared" si="21"/>
        <v>0</v>
      </c>
      <c r="Q40" s="202">
        <f t="shared" si="22"/>
        <v>0</v>
      </c>
      <c r="R40" s="233">
        <f t="shared" si="23"/>
        <v>0</v>
      </c>
      <c r="S40" s="236">
        <f t="shared" si="24"/>
        <v>0</v>
      </c>
      <c r="T40" s="203">
        <f t="shared" si="15"/>
        <v>0</v>
      </c>
      <c r="U40" s="203">
        <f t="shared" si="16"/>
        <v>0</v>
      </c>
      <c r="V40" s="203">
        <f>Q40*$B40/1000</f>
        <v>0</v>
      </c>
      <c r="W40" s="204">
        <f t="shared" si="18"/>
        <v>0</v>
      </c>
      <c r="AG40" s="193"/>
      <c r="AH40" s="193"/>
      <c r="AI40" s="193"/>
      <c r="AJ40" s="193"/>
      <c r="AK40" s="193"/>
    </row>
    <row r="41" spans="1:37" x14ac:dyDescent="0.35">
      <c r="A41" s="294" t="s">
        <v>657</v>
      </c>
      <c r="B41" s="201"/>
      <c r="C41" s="202"/>
      <c r="D41" s="202"/>
      <c r="E41" s="202"/>
      <c r="F41" s="202"/>
      <c r="G41" s="233"/>
      <c r="H41" s="235"/>
      <c r="I41" s="202"/>
      <c r="J41" s="202"/>
      <c r="K41" s="202"/>
      <c r="L41" s="315"/>
      <c r="M41" s="242"/>
      <c r="N41" s="238">
        <f t="shared" si="19"/>
        <v>0</v>
      </c>
      <c r="O41" s="202">
        <f t="shared" si="20"/>
        <v>0</v>
      </c>
      <c r="P41" s="202">
        <f t="shared" si="21"/>
        <v>0</v>
      </c>
      <c r="Q41" s="202">
        <f t="shared" si="22"/>
        <v>0</v>
      </c>
      <c r="R41" s="233">
        <f t="shared" si="23"/>
        <v>0</v>
      </c>
      <c r="S41" s="236">
        <f t="shared" si="24"/>
        <v>0</v>
      </c>
      <c r="T41" s="203">
        <f t="shared" si="15"/>
        <v>0</v>
      </c>
      <c r="U41" s="203">
        <f t="shared" si="16"/>
        <v>0</v>
      </c>
      <c r="V41" s="203">
        <f t="shared" ref="V41:V43" si="25">Q41*$B41/1000</f>
        <v>0</v>
      </c>
      <c r="W41" s="204">
        <f t="shared" si="18"/>
        <v>0</v>
      </c>
      <c r="AG41" s="193"/>
      <c r="AH41" s="193"/>
      <c r="AI41" s="193"/>
      <c r="AJ41" s="193"/>
      <c r="AK41" s="193"/>
    </row>
    <row r="42" spans="1:37" x14ac:dyDescent="0.35">
      <c r="A42" s="294" t="s">
        <v>657</v>
      </c>
      <c r="B42" s="201"/>
      <c r="C42" s="202"/>
      <c r="D42" s="202"/>
      <c r="E42" s="202"/>
      <c r="F42" s="202"/>
      <c r="G42" s="233"/>
      <c r="H42" s="235"/>
      <c r="I42" s="202"/>
      <c r="J42" s="202"/>
      <c r="K42" s="202"/>
      <c r="L42" s="315"/>
      <c r="M42" s="242"/>
      <c r="N42" s="238">
        <f t="shared" si="19"/>
        <v>0</v>
      </c>
      <c r="O42" s="202">
        <f t="shared" si="20"/>
        <v>0</v>
      </c>
      <c r="P42" s="202">
        <f t="shared" si="21"/>
        <v>0</v>
      </c>
      <c r="Q42" s="202">
        <f t="shared" si="22"/>
        <v>0</v>
      </c>
      <c r="R42" s="233">
        <f t="shared" si="23"/>
        <v>0</v>
      </c>
      <c r="S42" s="236">
        <f t="shared" si="24"/>
        <v>0</v>
      </c>
      <c r="T42" s="203">
        <f t="shared" si="15"/>
        <v>0</v>
      </c>
      <c r="U42" s="203">
        <f t="shared" si="16"/>
        <v>0</v>
      </c>
      <c r="V42" s="203">
        <f t="shared" si="25"/>
        <v>0</v>
      </c>
      <c r="W42" s="204">
        <f t="shared" si="18"/>
        <v>0</v>
      </c>
      <c r="AG42" s="193"/>
      <c r="AH42" s="193"/>
      <c r="AI42" s="193"/>
      <c r="AJ42" s="193"/>
      <c r="AK42" s="193"/>
    </row>
    <row r="43" spans="1:37" x14ac:dyDescent="0.35">
      <c r="A43" s="294" t="s">
        <v>657</v>
      </c>
      <c r="B43" s="201"/>
      <c r="C43" s="202"/>
      <c r="D43" s="202"/>
      <c r="E43" s="202"/>
      <c r="F43" s="202"/>
      <c r="G43" s="233"/>
      <c r="H43" s="235"/>
      <c r="I43" s="202"/>
      <c r="J43" s="202"/>
      <c r="K43" s="202"/>
      <c r="L43" s="315"/>
      <c r="M43" s="242"/>
      <c r="N43" s="238">
        <f t="shared" si="19"/>
        <v>0</v>
      </c>
      <c r="O43" s="202">
        <f t="shared" si="20"/>
        <v>0</v>
      </c>
      <c r="P43" s="202">
        <f t="shared" si="21"/>
        <v>0</v>
      </c>
      <c r="Q43" s="202">
        <f t="shared" si="22"/>
        <v>0</v>
      </c>
      <c r="R43" s="233">
        <f t="shared" si="23"/>
        <v>0</v>
      </c>
      <c r="S43" s="236">
        <f t="shared" si="24"/>
        <v>0</v>
      </c>
      <c r="T43" s="203">
        <f t="shared" si="15"/>
        <v>0</v>
      </c>
      <c r="U43" s="203">
        <f t="shared" si="16"/>
        <v>0</v>
      </c>
      <c r="V43" s="203">
        <f t="shared" si="25"/>
        <v>0</v>
      </c>
      <c r="W43" s="204">
        <f t="shared" si="18"/>
        <v>0</v>
      </c>
      <c r="AG43" s="193"/>
      <c r="AH43" s="193"/>
      <c r="AI43" s="193"/>
      <c r="AJ43" s="193"/>
      <c r="AK43" s="193"/>
    </row>
    <row r="44" spans="1:37" ht="15" thickBot="1" x14ac:dyDescent="0.4">
      <c r="A44" s="368" t="s">
        <v>665</v>
      </c>
      <c r="B44" s="208"/>
      <c r="C44" s="205">
        <f t="shared" ref="C44:L44" si="26">SUM(C38:C43)</f>
        <v>0</v>
      </c>
      <c r="D44" s="205">
        <f t="shared" si="26"/>
        <v>0</v>
      </c>
      <c r="E44" s="205">
        <f t="shared" si="26"/>
        <v>0</v>
      </c>
      <c r="F44" s="205">
        <f t="shared" si="26"/>
        <v>0</v>
      </c>
      <c r="G44" s="234">
        <f t="shared" si="26"/>
        <v>0</v>
      </c>
      <c r="H44" s="314">
        <f t="shared" si="26"/>
        <v>0</v>
      </c>
      <c r="I44" s="317">
        <f t="shared" si="26"/>
        <v>0</v>
      </c>
      <c r="J44" s="317">
        <f t="shared" si="26"/>
        <v>0</v>
      </c>
      <c r="K44" s="317">
        <f t="shared" si="26"/>
        <v>0</v>
      </c>
      <c r="L44" s="316">
        <f t="shared" si="26"/>
        <v>0</v>
      </c>
      <c r="M44" s="243"/>
      <c r="N44" s="239">
        <f t="shared" ref="N44:W44" si="27">SUM(N38:N43)</f>
        <v>0</v>
      </c>
      <c r="O44" s="205">
        <f t="shared" si="27"/>
        <v>0</v>
      </c>
      <c r="P44" s="205">
        <f t="shared" si="27"/>
        <v>0</v>
      </c>
      <c r="Q44" s="205">
        <f t="shared" si="27"/>
        <v>0</v>
      </c>
      <c r="R44" s="234">
        <f t="shared" si="27"/>
        <v>0</v>
      </c>
      <c r="S44" s="237">
        <f t="shared" si="27"/>
        <v>0</v>
      </c>
      <c r="T44" s="206">
        <f t="shared" si="27"/>
        <v>0</v>
      </c>
      <c r="U44" s="206">
        <f t="shared" si="27"/>
        <v>0</v>
      </c>
      <c r="V44" s="206">
        <f t="shared" si="27"/>
        <v>0</v>
      </c>
      <c r="W44" s="207">
        <f t="shared" si="27"/>
        <v>0</v>
      </c>
      <c r="AG44" s="193"/>
      <c r="AH44" s="193"/>
      <c r="AI44" s="193"/>
      <c r="AJ44" s="193"/>
      <c r="AK44" s="193"/>
    </row>
    <row r="45" spans="1:37" ht="42.5" thickBot="1" x14ac:dyDescent="0.4">
      <c r="A45" s="373" t="s">
        <v>661</v>
      </c>
      <c r="B45" s="231"/>
      <c r="C45" s="231"/>
      <c r="D45" s="231"/>
      <c r="E45" s="231"/>
      <c r="F45" s="231"/>
      <c r="G45" s="231"/>
      <c r="H45" s="231"/>
      <c r="I45" s="231"/>
      <c r="J45" s="231"/>
      <c r="K45" s="231"/>
      <c r="L45" s="231"/>
      <c r="M45" s="231"/>
      <c r="N45" s="231"/>
      <c r="O45" s="231"/>
      <c r="P45" s="231"/>
      <c r="Q45" s="231"/>
      <c r="R45" s="231"/>
      <c r="S45" s="231"/>
      <c r="T45" s="231"/>
      <c r="U45" s="231"/>
      <c r="V45" s="231"/>
      <c r="W45" s="231"/>
      <c r="AG45" s="193"/>
      <c r="AH45" s="193"/>
      <c r="AI45" s="193"/>
      <c r="AJ45" s="193"/>
      <c r="AK45" s="193"/>
    </row>
    <row r="46" spans="1:37" ht="15" thickBot="1" x14ac:dyDescent="0.4">
      <c r="A46" s="232"/>
      <c r="B46" s="231"/>
      <c r="C46" s="231"/>
      <c r="D46" s="231"/>
      <c r="E46" s="231"/>
      <c r="F46" s="231"/>
      <c r="G46" s="231"/>
      <c r="H46" s="231"/>
      <c r="I46" s="231"/>
      <c r="J46" s="231"/>
      <c r="K46" s="231"/>
      <c r="L46" s="231"/>
      <c r="M46" s="231"/>
      <c r="N46" s="231"/>
      <c r="O46" s="231"/>
      <c r="P46" s="231"/>
      <c r="Q46" s="231"/>
      <c r="R46" s="231"/>
      <c r="S46" s="231"/>
      <c r="T46" s="231"/>
      <c r="U46" s="231"/>
      <c r="V46" s="231"/>
      <c r="W46" s="231"/>
      <c r="AG46" s="193"/>
      <c r="AH46" s="193"/>
      <c r="AI46" s="193"/>
      <c r="AJ46" s="193"/>
      <c r="AK46" s="193"/>
    </row>
    <row r="47" spans="1:37" s="197" customFormat="1" ht="30" customHeight="1" thickBot="1" x14ac:dyDescent="0.4">
      <c r="A47" s="366" t="s">
        <v>472</v>
      </c>
      <c r="B47" s="212"/>
      <c r="C47" s="212"/>
      <c r="D47" s="212"/>
      <c r="E47" s="212"/>
      <c r="F47" s="212"/>
      <c r="G47" s="212"/>
      <c r="H47" s="212"/>
      <c r="I47" s="212"/>
      <c r="J47" s="212"/>
      <c r="K47" s="212"/>
      <c r="L47" s="212"/>
      <c r="M47" s="212"/>
      <c r="N47" s="212"/>
      <c r="O47" s="212"/>
      <c r="P47" s="212"/>
      <c r="Q47" s="212"/>
      <c r="R47" s="213"/>
      <c r="S47" s="209">
        <f>S33+S44</f>
        <v>0</v>
      </c>
      <c r="T47" s="209">
        <f t="shared" ref="T47:W47" si="28">T33+T44</f>
        <v>0</v>
      </c>
      <c r="U47" s="209">
        <f t="shared" si="28"/>
        <v>0</v>
      </c>
      <c r="V47" s="209">
        <f t="shared" si="28"/>
        <v>0</v>
      </c>
      <c r="W47" s="374">
        <f t="shared" si="28"/>
        <v>0</v>
      </c>
    </row>
    <row r="48" spans="1:37" ht="15" thickBot="1" x14ac:dyDescent="0.4"/>
    <row r="49" spans="1:55" ht="30" customHeight="1" thickBot="1" x14ac:dyDescent="0.4">
      <c r="A49" s="375" t="s">
        <v>662</v>
      </c>
      <c r="B49" s="212"/>
      <c r="C49" s="212"/>
      <c r="D49" s="212"/>
      <c r="E49" s="212"/>
      <c r="F49" s="212"/>
      <c r="G49" s="212"/>
      <c r="H49" s="212"/>
      <c r="I49" s="212"/>
      <c r="J49" s="212"/>
      <c r="K49" s="212"/>
      <c r="L49" s="212"/>
      <c r="M49" s="212"/>
      <c r="N49" s="212"/>
      <c r="O49" s="212"/>
      <c r="P49" s="212"/>
      <c r="Q49" s="212"/>
      <c r="R49" s="213"/>
      <c r="S49" s="209"/>
      <c r="T49" s="209"/>
      <c r="U49" s="209"/>
      <c r="V49" s="209"/>
      <c r="W49" s="374"/>
      <c r="AM49" s="349" t="s">
        <v>664</v>
      </c>
      <c r="AN49" s="350"/>
      <c r="AO49" s="350"/>
      <c r="AP49" s="350"/>
      <c r="AQ49" s="350"/>
      <c r="AR49" s="350"/>
      <c r="AS49" s="350"/>
      <c r="AT49" s="350"/>
      <c r="AU49" s="351"/>
      <c r="AV49" s="351"/>
      <c r="AW49" s="351"/>
      <c r="AX49" s="351"/>
      <c r="AY49" s="351"/>
      <c r="AZ49" s="351"/>
      <c r="BA49" s="351"/>
      <c r="BB49" s="351"/>
      <c r="BC49" s="351"/>
    </row>
    <row r="50" spans="1:55" ht="16" thickBot="1" x14ac:dyDescent="0.4">
      <c r="A50" s="376" t="s">
        <v>3</v>
      </c>
      <c r="AM50" s="184"/>
      <c r="AN50" s="184"/>
      <c r="AO50" s="184"/>
      <c r="AP50" s="184"/>
      <c r="AQ50" s="184"/>
      <c r="AR50" s="184"/>
      <c r="AS50" s="184"/>
      <c r="AT50" s="184"/>
      <c r="AU50" s="184"/>
      <c r="AV50" s="184"/>
      <c r="AW50" s="184"/>
      <c r="AX50" s="184"/>
      <c r="AY50" s="184"/>
      <c r="AZ50" s="184"/>
      <c r="BA50" s="184"/>
      <c r="BB50" s="184"/>
      <c r="BC50" s="184"/>
    </row>
    <row r="51" spans="1:55" ht="30" customHeight="1" thickBot="1" x14ac:dyDescent="0.4">
      <c r="A51" s="375" t="s">
        <v>663</v>
      </c>
      <c r="B51" s="212"/>
      <c r="C51" s="212"/>
      <c r="D51" s="212"/>
      <c r="E51" s="212"/>
      <c r="F51" s="212"/>
      <c r="G51" s="212"/>
      <c r="H51" s="212"/>
      <c r="I51" s="212"/>
      <c r="J51" s="212"/>
      <c r="K51" s="212"/>
      <c r="L51" s="212"/>
      <c r="M51" s="212"/>
      <c r="N51" s="212"/>
      <c r="O51" s="212"/>
      <c r="P51" s="212"/>
      <c r="Q51" s="212"/>
      <c r="R51" s="213"/>
      <c r="S51" s="209"/>
      <c r="T51" s="209"/>
      <c r="U51" s="209"/>
      <c r="V51" s="209"/>
      <c r="W51" s="374"/>
      <c r="AM51" s="349" t="s">
        <v>664</v>
      </c>
      <c r="AN51" s="350"/>
      <c r="AO51" s="350"/>
      <c r="AP51" s="350"/>
      <c r="AQ51" s="350"/>
      <c r="AR51" s="350"/>
      <c r="AS51" s="350"/>
      <c r="AT51" s="350"/>
      <c r="AU51" s="351"/>
      <c r="AV51" s="351"/>
      <c r="AW51" s="351"/>
      <c r="AX51" s="351"/>
      <c r="AY51" s="351"/>
      <c r="AZ51" s="351"/>
      <c r="BA51" s="351"/>
      <c r="BB51" s="351"/>
      <c r="BC51" s="351"/>
    </row>
  </sheetData>
  <phoneticPr fontId="56"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0" orientation="landscape" horizontalDpi="4294967293" r:id="rId2"/>
  <ignoredErrors>
    <ignoredError sqref="H22" formula="1"/>
    <ignoredError sqref="C19:L19" unlocked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22</vt:i4>
      </vt:variant>
    </vt:vector>
  </HeadingPairs>
  <TitlesOfParts>
    <vt:vector size="30" baseType="lpstr">
      <vt:lpstr>Cover page</vt:lpstr>
      <vt:lpstr>Guide</vt:lpstr>
      <vt:lpstr>Population selection</vt:lpstr>
      <vt:lpstr>Assumptions input</vt:lpstr>
      <vt:lpstr>Unit costs </vt:lpstr>
      <vt:lpstr>Resource impact template</vt:lpstr>
      <vt:lpstr>Resource impact over time</vt:lpstr>
      <vt:lpstr>Chart1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HTG694 Resource impact template</dc:title>
  <dc:creator/>
  <cp:lastModifiedBy/>
  <dcterms:created xsi:type="dcterms:W3CDTF">2022-07-27T12:38:28Z</dcterms:created>
  <dcterms:modified xsi:type="dcterms:W3CDTF">2025-12-17T11:34:23Z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2023-09-13T15:12:29Z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a5c7a46f-2aa9-49e0-bc3a-330668b7b15e</vt:lpwstr>
  </property>
  <property fmtid="{D5CDD505-2E9C-101B-9397-08002B2CF9AE}" pid="8" name="MSIP_Label_c69d85d5-6d9e-4305-a294-1f636ec0f2d6_ContentBits">
    <vt:lpwstr>0</vt:lpwstr>
  </property>
</Properties>
</file>