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65"/>
  </bookViews>
  <sheets>
    <sheet name="cost results" sheetId="1" r:id="rId1"/>
  </sheets>
  <externalReferences>
    <externalReference r:id="rId2"/>
    <externalReference r:id="rId3"/>
  </externalReferences>
  <definedNames>
    <definedName name="NaCl_100ml">'[1]Unit costs'!#REF!</definedName>
    <definedName name="NaCL_10ml">'[1]Unit costs'!$D$28</definedName>
    <definedName name="NaCl_20ml">'[1]Unit costs'!$D$27</definedName>
    <definedName name="NaCL_250ml_bag">'[1]Unit costs'!#REF!</definedName>
    <definedName name="NaCl_2L_bag">'[1]Unit costs'!#REF!</definedName>
    <definedName name="NaCL_2ml">'[1]Unit costs'!#REF!</definedName>
    <definedName name="NaCL_500ml_bag">'[1]Unit costs'!#REF!</definedName>
    <definedName name="NaCL_50ml">'[1]Unit costs'!#REF!</definedName>
    <definedName name="NaCL_5ml">'[1]Unit costs'!#REF!</definedName>
    <definedName name="ProductName_PackSize">'[2]SCEP PRODUCTS DATA'!$C$2:$C$1649</definedName>
    <definedName name="Syringe">'[1]Unit costs'!$C$35</definedName>
    <definedName name="TXA_SOL">'[1]Unit costs'!$D$23</definedName>
    <definedName name="TXA_Tablet500mg">'[1]Unit costs'!$D$31</definedName>
    <definedName name="weight">'[1]cost result 1'!$S$5</definedName>
  </definedNames>
  <calcPr calcId="145621"/>
</workbook>
</file>

<file path=xl/calcChain.xml><?xml version="1.0" encoding="utf-8"?>
<calcChain xmlns="http://schemas.openxmlformats.org/spreadsheetml/2006/main">
  <c r="B62" i="1" l="1"/>
  <c r="C61" i="1"/>
  <c r="C63" i="1"/>
  <c r="C62" i="1"/>
  <c r="B61" i="1"/>
  <c r="B65" i="1"/>
  <c r="B64" i="1"/>
  <c r="B63" i="1"/>
  <c r="K27" i="1"/>
  <c r="I53" i="1"/>
  <c r="E53" i="1"/>
  <c r="J52" i="1"/>
  <c r="J54" i="1" s="1"/>
  <c r="E52" i="1"/>
  <c r="E54" i="1" s="1"/>
  <c r="J50" i="1"/>
  <c r="I50" i="1"/>
  <c r="E50" i="1"/>
  <c r="D50" i="1"/>
  <c r="J49" i="1"/>
  <c r="I49" i="1"/>
  <c r="J48" i="1"/>
  <c r="J47" i="1"/>
  <c r="E47" i="1"/>
  <c r="J46" i="1"/>
  <c r="I46" i="1"/>
  <c r="E46" i="1"/>
  <c r="J44" i="1"/>
  <c r="I44" i="1"/>
  <c r="E44" i="1"/>
  <c r="J43" i="1"/>
  <c r="E43" i="1"/>
  <c r="J42" i="1"/>
  <c r="I42" i="1"/>
  <c r="E42" i="1"/>
  <c r="J41" i="1"/>
  <c r="E41" i="1"/>
  <c r="J40" i="1"/>
  <c r="I40" i="1"/>
  <c r="E40" i="1"/>
  <c r="J39" i="1"/>
  <c r="E39" i="1"/>
  <c r="J38" i="1"/>
  <c r="I38" i="1"/>
  <c r="E38" i="1"/>
  <c r="J37" i="1"/>
  <c r="E37" i="1"/>
  <c r="J36" i="1"/>
  <c r="I36" i="1"/>
  <c r="J34" i="1"/>
  <c r="I34" i="1"/>
  <c r="E34" i="1"/>
  <c r="J33" i="1"/>
  <c r="E33" i="1"/>
  <c r="J32" i="1"/>
  <c r="I32" i="1"/>
  <c r="E32" i="1"/>
  <c r="J31" i="1"/>
  <c r="E31" i="1"/>
  <c r="K30" i="1"/>
  <c r="E30" i="1"/>
  <c r="K29" i="1"/>
  <c r="I29" i="1"/>
  <c r="K28" i="1"/>
  <c r="I28" i="1"/>
  <c r="I27" i="1"/>
  <c r="J26" i="1"/>
  <c r="I26" i="1"/>
  <c r="E26" i="1"/>
  <c r="J25" i="1"/>
  <c r="I25" i="1"/>
  <c r="E25" i="1"/>
  <c r="J24" i="1"/>
  <c r="I24" i="1"/>
  <c r="E24" i="1"/>
  <c r="D24" i="1"/>
  <c r="J23" i="1"/>
  <c r="I23" i="1"/>
  <c r="E23" i="1"/>
  <c r="J22" i="1"/>
  <c r="I22" i="1"/>
  <c r="E22" i="1"/>
  <c r="J21" i="1"/>
  <c r="E21" i="1"/>
  <c r="J20" i="1"/>
  <c r="E20" i="1"/>
  <c r="J19" i="1"/>
  <c r="I19" i="1"/>
  <c r="E19" i="1"/>
  <c r="D19" i="1"/>
  <c r="J18" i="1"/>
  <c r="E18" i="1"/>
  <c r="J16" i="1"/>
  <c r="I16" i="1"/>
  <c r="E16" i="1"/>
  <c r="D16" i="1"/>
  <c r="J15" i="1"/>
  <c r="J14" i="1"/>
  <c r="I14" i="1"/>
  <c r="E14" i="1"/>
  <c r="D14" i="1"/>
  <c r="D17" i="1" s="1"/>
  <c r="J13" i="1"/>
  <c r="E13" i="1"/>
  <c r="J12" i="1"/>
  <c r="E12" i="1"/>
  <c r="J11" i="1"/>
  <c r="E11" i="1"/>
  <c r="I10" i="1"/>
  <c r="J9" i="1"/>
  <c r="J10" i="1" s="1"/>
  <c r="E9" i="1"/>
  <c r="E10" i="1" s="1"/>
  <c r="I8" i="1"/>
  <c r="D8" i="1"/>
  <c r="J7" i="1"/>
  <c r="E7" i="1"/>
  <c r="J6" i="1"/>
  <c r="E6" i="1"/>
  <c r="D6" i="1"/>
  <c r="C64" i="1" s="1"/>
  <c r="J5" i="1"/>
  <c r="E5" i="1"/>
  <c r="E45" i="1" l="1"/>
  <c r="E51" i="1"/>
  <c r="E17" i="1"/>
  <c r="J30" i="1"/>
  <c r="J45" i="1"/>
  <c r="J8" i="1"/>
  <c r="E8" i="1"/>
  <c r="J17" i="1"/>
  <c r="J51" i="1"/>
</calcChain>
</file>

<file path=xl/comments1.xml><?xml version="1.0" encoding="utf-8"?>
<comments xmlns="http://schemas.openxmlformats.org/spreadsheetml/2006/main">
  <authors>
    <author>Administrator</author>
    <author>Robert King</author>
  </authors>
  <commentList>
    <comment ref="J30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Averaged across doses used int eh same study</t>
        </r>
      </text>
    </comment>
    <comment ref="A52" authorId="1">
      <text>
        <r>
          <rPr>
            <b/>
            <sz val="9"/>
            <color indexed="81"/>
            <rFont val="Tahoma"/>
            <family val="2"/>
          </rPr>
          <t>Robert King:</t>
        </r>
        <r>
          <rPr>
            <sz val="9"/>
            <color indexed="81"/>
            <rFont val="Tahoma"/>
            <family val="2"/>
          </rPr>
          <t xml:space="preserve">
wrong IA sample size recorded in review, is 73 not 75</t>
        </r>
      </text>
    </comment>
  </commentList>
</comments>
</file>

<file path=xl/sharedStrings.xml><?xml version="1.0" encoding="utf-8"?>
<sst xmlns="http://schemas.openxmlformats.org/spreadsheetml/2006/main" count="260" uniqueCount="141">
  <si>
    <t xml:space="preserve">Study </t>
  </si>
  <si>
    <t xml:space="preserve">Intervention </t>
  </si>
  <si>
    <t>Dose</t>
  </si>
  <si>
    <t>Dose by body weight (grams)</t>
  </si>
  <si>
    <t>Cost</t>
  </si>
  <si>
    <t xml:space="preserve">Comparator </t>
  </si>
  <si>
    <t>Dose (grams)</t>
  </si>
  <si>
    <r>
      <t>Lin 2015</t>
    </r>
    <r>
      <rPr>
        <vertAlign val="superscript"/>
        <sz val="10"/>
        <color theme="1"/>
        <rFont val="Arial"/>
        <family val="2"/>
      </rPr>
      <t>58</t>
    </r>
  </si>
  <si>
    <t xml:space="preserve">IV + IA </t>
  </si>
  <si>
    <t>1g IV + 1g IA</t>
  </si>
  <si>
    <t xml:space="preserve">IA </t>
  </si>
  <si>
    <t>1g (100mg/ml) in 20ml saline</t>
  </si>
  <si>
    <r>
      <t>Adravanti 2018</t>
    </r>
    <r>
      <rPr>
        <vertAlign val="superscript"/>
        <sz val="10"/>
        <color theme="1"/>
        <rFont val="Arial"/>
        <family val="2"/>
      </rPr>
      <t>2</t>
    </r>
  </si>
  <si>
    <t>IV + IA</t>
  </si>
  <si>
    <t>3 doses of 1g IV + 3g IA</t>
  </si>
  <si>
    <r>
      <t>Song 2017</t>
    </r>
    <r>
      <rPr>
        <vertAlign val="superscript"/>
        <sz val="10"/>
        <color theme="1"/>
        <rFont val="Arial"/>
        <family val="2"/>
      </rPr>
      <t>83</t>
    </r>
  </si>
  <si>
    <t>10mg/kg pre+post op IV and 1.5g in 50ml saline IA</t>
  </si>
  <si>
    <t>1.5g in 50 ml saline</t>
  </si>
  <si>
    <r>
      <t>Huang 2014</t>
    </r>
    <r>
      <rPr>
        <vertAlign val="superscript"/>
        <sz val="10"/>
        <color theme="1"/>
        <rFont val="Arial"/>
        <family val="2"/>
      </rPr>
      <t>38</t>
    </r>
  </si>
  <si>
    <t>1.5g in 50ml saline IA + 1.5g IV</t>
  </si>
  <si>
    <r>
      <t>Xie 2016</t>
    </r>
    <r>
      <rPr>
        <vertAlign val="superscript"/>
        <sz val="10"/>
        <color theme="1"/>
        <rFont val="Arial"/>
        <family val="2"/>
      </rPr>
      <t>99</t>
    </r>
  </si>
  <si>
    <t>1g IV + 2g IA in 150 ml saline</t>
  </si>
  <si>
    <t>3g in 150ml saline</t>
  </si>
  <si>
    <r>
      <t>Jain 2016</t>
    </r>
    <r>
      <rPr>
        <vertAlign val="superscript"/>
        <sz val="10"/>
        <color theme="1"/>
        <rFont val="Arial"/>
        <family val="2"/>
      </rPr>
      <t>43</t>
    </r>
  </si>
  <si>
    <t>3 IV doses: 15 mg/kg, then 2 IV doses:10 mg/kg + 2g in 30ml saline IA</t>
  </si>
  <si>
    <t xml:space="preserve">Average </t>
  </si>
  <si>
    <t>Canyaka2017</t>
  </si>
  <si>
    <t>Oral + IA</t>
  </si>
  <si>
    <t>2g (max) oral + 1.5g IA</t>
  </si>
  <si>
    <t>IA</t>
  </si>
  <si>
    <t>1g in 20ml saline</t>
  </si>
  <si>
    <t>IV</t>
  </si>
  <si>
    <t>3 doses of 1g</t>
  </si>
  <si>
    <r>
      <t>Yi 2016</t>
    </r>
    <r>
      <rPr>
        <vertAlign val="superscript"/>
        <sz val="10"/>
        <color theme="1"/>
        <rFont val="Arial"/>
        <family val="2"/>
      </rPr>
      <t>101</t>
    </r>
  </si>
  <si>
    <t>15mg/kg IV + 800mg and 80ml saline IA (total)</t>
  </si>
  <si>
    <t>Gulabi</t>
  </si>
  <si>
    <t>2g IV in 100ml saline + 3g in 100 ml</t>
  </si>
  <si>
    <t>2 dose 1g in 100 ml saline</t>
  </si>
  <si>
    <t>100ml saline assumption made</t>
  </si>
  <si>
    <t xml:space="preserve">3g </t>
  </si>
  <si>
    <t>3 IV doses: 15 mg/kg, then 2 IV doses:10 mg/kg</t>
  </si>
  <si>
    <t>already counted (3 arm</t>
  </si>
  <si>
    <t>1.5g single dose</t>
  </si>
  <si>
    <t>3 arm</t>
  </si>
  <si>
    <t>15mg/kg dose</t>
  </si>
  <si>
    <r>
      <t>Abdel 2018</t>
    </r>
    <r>
      <rPr>
        <vertAlign val="superscript"/>
        <sz val="10"/>
        <color theme="1"/>
        <rFont val="Arial"/>
        <family val="2"/>
      </rPr>
      <t>1</t>
    </r>
  </si>
  <si>
    <t>3g in 45ml saline</t>
  </si>
  <si>
    <r>
      <t>Aggarwal 2016</t>
    </r>
    <r>
      <rPr>
        <vertAlign val="superscript"/>
        <sz val="10"/>
        <color theme="1"/>
        <rFont val="Arial"/>
        <family val="2"/>
      </rPr>
      <t>3</t>
    </r>
  </si>
  <si>
    <t xml:space="preserve">15 mg/kg in 100 mL saline </t>
  </si>
  <si>
    <t xml:space="preserve">IV </t>
  </si>
  <si>
    <t>1g</t>
  </si>
  <si>
    <r>
      <t>Aguilera 2015</t>
    </r>
    <r>
      <rPr>
        <vertAlign val="superscript"/>
        <sz val="10"/>
        <color theme="1"/>
        <rFont val="Arial"/>
        <family val="2"/>
      </rPr>
      <t>4</t>
    </r>
  </si>
  <si>
    <t>1g in 10mL saline</t>
  </si>
  <si>
    <t xml:space="preserve">15 mg/kg </t>
  </si>
  <si>
    <t xml:space="preserve">2 doses of 1g. </t>
  </si>
  <si>
    <r>
      <t>Chen 2016b</t>
    </r>
    <r>
      <rPr>
        <vertAlign val="superscript"/>
        <sz val="10"/>
        <color theme="1"/>
        <rFont val="Arial"/>
        <family val="2"/>
      </rPr>
      <t>16</t>
    </r>
  </si>
  <si>
    <t xml:space="preserve">1.5g in 100ml saline </t>
  </si>
  <si>
    <t>1.5g in 100ml saline</t>
  </si>
  <si>
    <r>
      <t>Digas 2015</t>
    </r>
    <r>
      <rPr>
        <vertAlign val="superscript"/>
        <sz val="10"/>
        <color theme="1"/>
        <rFont val="Arial"/>
        <family val="2"/>
      </rPr>
      <t>22</t>
    </r>
  </si>
  <si>
    <t>2g</t>
  </si>
  <si>
    <t>15ml/kg</t>
  </si>
  <si>
    <r>
      <t>George 2018</t>
    </r>
    <r>
      <rPr>
        <vertAlign val="superscript"/>
        <sz val="10"/>
        <color theme="1"/>
        <rFont val="Arial"/>
        <family val="2"/>
      </rPr>
      <t>28</t>
    </r>
  </si>
  <si>
    <t>2 doses of 10mg/kg</t>
  </si>
  <si>
    <t>15mg/kg</t>
  </si>
  <si>
    <t>Laoruengthana 2019</t>
  </si>
  <si>
    <t>10mg/kg</t>
  </si>
  <si>
    <r>
      <t>Luo 2018b</t>
    </r>
    <r>
      <rPr>
        <vertAlign val="superscript"/>
        <sz val="10"/>
        <color theme="1"/>
        <rFont val="Arial"/>
        <family val="2"/>
      </rPr>
      <t>60</t>
    </r>
  </si>
  <si>
    <t>2g diluted in 150mL  saline</t>
  </si>
  <si>
    <t xml:space="preserve">20 mg/kg in 100ml saline </t>
  </si>
  <si>
    <t>Maniar 2012 1</t>
  </si>
  <si>
    <t xml:space="preserve">3g diluted in 100 mL  saline </t>
  </si>
  <si>
    <t>Maniar 2012 2</t>
  </si>
  <si>
    <t xml:space="preserve">2 doses of 10 mg/kg </t>
  </si>
  <si>
    <r>
      <t>May 2016</t>
    </r>
    <r>
      <rPr>
        <vertAlign val="superscript"/>
        <sz val="10"/>
        <color theme="1"/>
        <rFont val="Arial"/>
        <family val="2"/>
      </rPr>
      <t>64</t>
    </r>
  </si>
  <si>
    <t>2g in 50ml saline</t>
  </si>
  <si>
    <t>Maniar 2012 3</t>
  </si>
  <si>
    <t>Mehta</t>
  </si>
  <si>
    <t>2.5g in 25ml saline</t>
  </si>
  <si>
    <t>Maniar 2012 4</t>
  </si>
  <si>
    <t>3 doses of 10mg/kg</t>
  </si>
  <si>
    <r>
      <t>Patel 2014</t>
    </r>
    <r>
      <rPr>
        <vertAlign val="superscript"/>
        <sz val="10"/>
        <color theme="1"/>
        <rFont val="Arial"/>
        <family val="2"/>
      </rPr>
      <t>76</t>
    </r>
  </si>
  <si>
    <t xml:space="preserve">2g in 100 ml of saline </t>
  </si>
  <si>
    <t>2 doses of 1g in 100ml saline</t>
  </si>
  <si>
    <r>
      <t>Pinsornsak 2016</t>
    </r>
    <r>
      <rPr>
        <vertAlign val="superscript"/>
        <sz val="10"/>
        <color theme="1"/>
        <rFont val="Arial"/>
        <family val="2"/>
      </rPr>
      <t>78</t>
    </r>
  </si>
  <si>
    <t xml:space="preserve">750mg in 15 mL saline </t>
  </si>
  <si>
    <t xml:space="preserve">Prakash 2017 1 </t>
  </si>
  <si>
    <t xml:space="preserve">3g in 50ml saline </t>
  </si>
  <si>
    <t xml:space="preserve">10mg/kg </t>
  </si>
  <si>
    <t>750mg in 15ml saline.</t>
  </si>
  <si>
    <t xml:space="preserve">3 doses of 10mg/kg </t>
  </si>
  <si>
    <r>
      <t>Stowers 2017</t>
    </r>
    <r>
      <rPr>
        <vertAlign val="superscript"/>
        <sz val="10"/>
        <color theme="1"/>
        <rFont val="Arial"/>
        <family val="2"/>
      </rPr>
      <t>85</t>
    </r>
  </si>
  <si>
    <t>1.5g in 20mL saline</t>
  </si>
  <si>
    <t>Prakash 2017 2</t>
  </si>
  <si>
    <r>
      <t>Ugurlu 2017</t>
    </r>
    <r>
      <rPr>
        <vertAlign val="superscript"/>
        <sz val="10"/>
        <color theme="1"/>
        <rFont val="Arial"/>
        <family val="2"/>
      </rPr>
      <t>87</t>
    </r>
  </si>
  <si>
    <t>3g in 100ml saline</t>
  </si>
  <si>
    <t xml:space="preserve">3 doses of 10 mg/kg </t>
  </si>
  <si>
    <r>
      <t>Wang 2017</t>
    </r>
    <r>
      <rPr>
        <vertAlign val="superscript"/>
        <sz val="10"/>
        <color theme="1"/>
        <rFont val="Arial"/>
        <family val="2"/>
      </rPr>
      <t>95</t>
    </r>
  </si>
  <si>
    <t xml:space="preserve">1g in 50 mL saline </t>
  </si>
  <si>
    <t xml:space="preserve">1.5g </t>
  </si>
  <si>
    <r>
      <t>Wang 2018</t>
    </r>
    <r>
      <rPr>
        <vertAlign val="superscript"/>
        <sz val="10"/>
        <color theme="1"/>
        <rFont val="Arial"/>
        <family val="2"/>
      </rPr>
      <t>93</t>
    </r>
  </si>
  <si>
    <t xml:space="preserve">3g in 100 mL of saline </t>
  </si>
  <si>
    <t xml:space="preserve">20mg/kg </t>
  </si>
  <si>
    <t>Wang2018</t>
  </si>
  <si>
    <t xml:space="preserve">1g IV in 50 mL </t>
  </si>
  <si>
    <r>
      <t>Wei 2014</t>
    </r>
    <r>
      <rPr>
        <vertAlign val="superscript"/>
        <sz val="10"/>
        <color theme="1"/>
        <rFont val="Arial"/>
        <family val="2"/>
      </rPr>
      <t>97</t>
    </r>
  </si>
  <si>
    <t xml:space="preserve">3g mixed with 100ml saline. </t>
  </si>
  <si>
    <t>20mg/kg in 100ml</t>
  </si>
  <si>
    <t xml:space="preserve">3g infusion </t>
  </si>
  <si>
    <r>
      <t>Yuan 2017</t>
    </r>
    <r>
      <rPr>
        <vertAlign val="superscript"/>
        <sz val="10"/>
        <color theme="1"/>
        <rFont val="Arial"/>
        <family val="2"/>
      </rPr>
      <t>102</t>
    </r>
  </si>
  <si>
    <t xml:space="preserve">3g in 60 mL solution </t>
  </si>
  <si>
    <t xml:space="preserve">2 doses 20 mg/kg </t>
  </si>
  <si>
    <r>
      <t>Zhang 2016</t>
    </r>
    <r>
      <rPr>
        <vertAlign val="superscript"/>
        <sz val="10"/>
        <color theme="1"/>
        <rFont val="Arial"/>
        <family val="2"/>
      </rPr>
      <t>107</t>
    </r>
  </si>
  <si>
    <t>1g in 100ml saline</t>
  </si>
  <si>
    <t xml:space="preserve">1g diluted in 250ml saline </t>
  </si>
  <si>
    <t>Zhou 2018</t>
  </si>
  <si>
    <t>3g in 60ml saline</t>
  </si>
  <si>
    <t>2 doses 10mg/kg in 100 ml saline</t>
  </si>
  <si>
    <r>
      <t>Fillingham 2016</t>
    </r>
    <r>
      <rPr>
        <vertAlign val="superscript"/>
        <sz val="10"/>
        <color theme="1"/>
        <rFont val="Arial"/>
        <family val="2"/>
      </rPr>
      <t>24</t>
    </r>
  </si>
  <si>
    <t xml:space="preserve">1g in 10 mL saline </t>
  </si>
  <si>
    <t>Oral</t>
  </si>
  <si>
    <t>3 tablets of 650 mg</t>
  </si>
  <si>
    <r>
      <t>Jaszczyk 2015</t>
    </r>
    <r>
      <rPr>
        <vertAlign val="superscript"/>
        <sz val="10"/>
        <color theme="1"/>
        <rFont val="Arial"/>
        <family val="2"/>
      </rPr>
      <t>44</t>
    </r>
  </si>
  <si>
    <t xml:space="preserve">1g in 10mL saline </t>
  </si>
  <si>
    <t xml:space="preserve">2g </t>
  </si>
  <si>
    <t xml:space="preserve">2 doses of 20mg/kg </t>
  </si>
  <si>
    <r>
      <t>Zhao 2018</t>
    </r>
    <r>
      <rPr>
        <vertAlign val="superscript"/>
        <sz val="10"/>
        <color theme="1"/>
        <rFont val="Arial"/>
        <family val="2"/>
      </rPr>
      <t>108</t>
    </r>
  </si>
  <si>
    <t>15 mg/kg</t>
  </si>
  <si>
    <t xml:space="preserve">2 doses 20mg/kg </t>
  </si>
  <si>
    <t>4g (2 pre, 2 post)</t>
  </si>
  <si>
    <t>Base case - 2 units transfused for all methods</t>
  </si>
  <si>
    <t>Method</t>
  </si>
  <si>
    <t>Average direct costs</t>
  </si>
  <si>
    <t>IA + IV</t>
  </si>
  <si>
    <t>IA + oral</t>
  </si>
  <si>
    <t>Median TXA dose (grams)</t>
  </si>
  <si>
    <t>Notes</t>
  </si>
  <si>
    <t xml:space="preserve">Mean cost and median dose of TXA </t>
  </si>
  <si>
    <t>already counted</t>
  </si>
  <si>
    <t>included above</t>
  </si>
  <si>
    <t xml:space="preserve">Results </t>
  </si>
  <si>
    <t>Luo 2018b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</si>
</sst>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#,##0.00_ ;\-#,##0.00\ "/>
    <numFmt numFmtId="166" formatCode="_-* #,##0.0_-;\-* #,##0.0_-;_-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61">
    <xf numFmtId="0" fontId="0" fillId="0" borderId="0" xfId="0"/>
    <xf numFmtId="0" fontId="5" fillId="0" borderId="1" xfId="2" applyFont="1" applyBorder="1"/>
    <xf numFmtId="0" fontId="2" fillId="0" borderId="1" xfId="2" applyBorder="1"/>
    <xf numFmtId="0" fontId="2" fillId="0" borderId="1" xfId="2" applyBorder="1" applyAlignment="1">
      <alignment wrapText="1"/>
    </xf>
    <xf numFmtId="44" fontId="2" fillId="0" borderId="0" xfId="1" applyFont="1" applyBorder="1" applyAlignment="1">
      <alignment horizontal="right"/>
    </xf>
    <xf numFmtId="0" fontId="2" fillId="0" borderId="0" xfId="3"/>
    <xf numFmtId="0" fontId="2" fillId="0" borderId="0" xfId="2" applyBorder="1" applyAlignment="1">
      <alignment horizontal="right"/>
    </xf>
    <xf numFmtId="0" fontId="2" fillId="0" borderId="0" xfId="2" applyBorder="1"/>
    <xf numFmtId="0" fontId="2" fillId="0" borderId="0" xfId="2" applyBorder="1" applyAlignment="1">
      <alignment wrapText="1"/>
    </xf>
    <xf numFmtId="164" fontId="2" fillId="0" borderId="0" xfId="2" applyNumberFormat="1" applyBorder="1" applyAlignment="1">
      <alignment wrapText="1"/>
    </xf>
    <xf numFmtId="44" fontId="1" fillId="0" borderId="0" xfId="1" applyFont="1" applyBorder="1" applyAlignment="1">
      <alignment horizontal="right"/>
    </xf>
    <xf numFmtId="0" fontId="2" fillId="2" borderId="0" xfId="2" applyFill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44" fontId="1" fillId="0" borderId="0" xfId="1" applyFont="1" applyFill="1" applyBorder="1" applyAlignment="1">
      <alignment horizontal="right"/>
    </xf>
    <xf numFmtId="0" fontId="1" fillId="0" borderId="0" xfId="2" applyFont="1" applyBorder="1"/>
    <xf numFmtId="0" fontId="1" fillId="0" borderId="0" xfId="2" applyFont="1" applyBorder="1" applyAlignment="1">
      <alignment wrapText="1"/>
    </xf>
    <xf numFmtId="164" fontId="1" fillId="0" borderId="0" xfId="2" applyNumberFormat="1" applyFont="1" applyBorder="1" applyAlignment="1">
      <alignment wrapText="1"/>
    </xf>
    <xf numFmtId="0" fontId="2" fillId="0" borderId="0" xfId="2" applyFill="1" applyBorder="1"/>
    <xf numFmtId="0" fontId="2" fillId="0" borderId="0" xfId="2" applyFill="1" applyBorder="1" applyAlignment="1">
      <alignment wrapText="1"/>
    </xf>
    <xf numFmtId="0" fontId="2" fillId="2" borderId="0" xfId="2" applyNumberFormat="1" applyFill="1" applyBorder="1" applyAlignment="1">
      <alignment horizontal="right"/>
    </xf>
    <xf numFmtId="44" fontId="1" fillId="2" borderId="0" xfId="1" applyFont="1" applyFill="1" applyBorder="1" applyAlignment="1">
      <alignment horizontal="right"/>
    </xf>
    <xf numFmtId="164" fontId="2" fillId="0" borderId="0" xfId="2" applyNumberFormat="1" applyFill="1" applyBorder="1" applyAlignment="1">
      <alignment wrapText="1"/>
    </xf>
    <xf numFmtId="0" fontId="3" fillId="0" borderId="0" xfId="2" applyFont="1" applyBorder="1" applyAlignment="1"/>
    <xf numFmtId="44" fontId="1" fillId="0" borderId="0" xfId="1" applyFont="1" applyBorder="1" applyAlignment="1">
      <alignment horizontal="right" wrapText="1"/>
    </xf>
    <xf numFmtId="0" fontId="1" fillId="0" borderId="0" xfId="2" applyFont="1" applyBorder="1" applyAlignment="1">
      <alignment horizontal="right" wrapText="1"/>
    </xf>
    <xf numFmtId="0" fontId="0" fillId="0" borderId="0" xfId="0" applyAlignment="1">
      <alignment wrapText="1"/>
    </xf>
    <xf numFmtId="8" fontId="1" fillId="0" borderId="0" xfId="1" applyNumberFormat="1" applyFont="1" applyBorder="1" applyAlignment="1">
      <alignment horizontal="right"/>
    </xf>
    <xf numFmtId="8" fontId="2" fillId="0" borderId="0" xfId="2" applyNumberFormat="1" applyBorder="1" applyAlignment="1">
      <alignment horizontal="right"/>
    </xf>
    <xf numFmtId="44" fontId="2" fillId="0" borderId="0" xfId="2" applyNumberFormat="1" applyBorder="1"/>
    <xf numFmtId="2" fontId="2" fillId="0" borderId="0" xfId="2" applyNumberFormat="1" applyBorder="1" applyAlignment="1">
      <alignment wrapText="1"/>
    </xf>
    <xf numFmtId="166" fontId="2" fillId="0" borderId="0" xfId="2" applyNumberFormat="1" applyBorder="1"/>
    <xf numFmtId="2" fontId="2" fillId="0" borderId="0" xfId="2" applyNumberFormat="1" applyBorder="1"/>
    <xf numFmtId="0" fontId="2" fillId="0" borderId="0" xfId="2" applyBorder="1" applyAlignment="1">
      <alignment horizontal="right" wrapText="1"/>
    </xf>
    <xf numFmtId="0" fontId="1" fillId="0" borderId="0" xfId="2" applyFont="1" applyBorder="1" applyAlignment="1">
      <alignment horizontal="right"/>
    </xf>
    <xf numFmtId="0" fontId="4" fillId="0" borderId="0" xfId="2" applyFont="1" applyBorder="1"/>
    <xf numFmtId="0" fontId="4" fillId="0" borderId="0" xfId="2" applyFont="1" applyBorder="1" applyAlignment="1">
      <alignment wrapText="1"/>
    </xf>
    <xf numFmtId="44" fontId="4" fillId="0" borderId="0" xfId="1" applyFont="1" applyBorder="1" applyAlignment="1">
      <alignment horizontal="right" wrapText="1"/>
    </xf>
    <xf numFmtId="0" fontId="4" fillId="2" borderId="0" xfId="2" applyFont="1" applyFill="1" applyBorder="1" applyAlignment="1">
      <alignment horizontal="right" wrapText="1"/>
    </xf>
    <xf numFmtId="0" fontId="4" fillId="3" borderId="0" xfId="2" applyFont="1" applyFill="1" applyBorder="1"/>
    <xf numFmtId="0" fontId="4" fillId="3" borderId="0" xfId="2" applyFont="1" applyFill="1" applyBorder="1" applyAlignment="1">
      <alignment wrapText="1"/>
    </xf>
    <xf numFmtId="164" fontId="4" fillId="3" borderId="0" xfId="2" applyNumberFormat="1" applyFont="1" applyFill="1" applyBorder="1" applyAlignment="1">
      <alignment wrapText="1"/>
    </xf>
    <xf numFmtId="44" fontId="4" fillId="3" borderId="0" xfId="1" applyFont="1" applyFill="1" applyBorder="1" applyAlignment="1">
      <alignment horizontal="right"/>
    </xf>
    <xf numFmtId="0" fontId="4" fillId="2" borderId="0" xfId="2" applyFont="1" applyFill="1" applyBorder="1" applyAlignment="1">
      <alignment horizontal="right"/>
    </xf>
    <xf numFmtId="0" fontId="4" fillId="3" borderId="0" xfId="2" applyFont="1" applyFill="1" applyBorder="1" applyAlignment="1">
      <alignment horizontal="right"/>
    </xf>
    <xf numFmtId="0" fontId="4" fillId="3" borderId="0" xfId="2" applyFont="1" applyFill="1" applyBorder="1" applyAlignment="1">
      <alignment horizontal="right" wrapText="1"/>
    </xf>
    <xf numFmtId="164" fontId="4" fillId="3" borderId="0" xfId="2" applyNumberFormat="1" applyFont="1" applyFill="1" applyBorder="1" applyAlignment="1">
      <alignment horizontal="right" wrapText="1"/>
    </xf>
    <xf numFmtId="2" fontId="2" fillId="0" borderId="0" xfId="2" applyNumberFormat="1" applyBorder="1" applyAlignment="1">
      <alignment horizontal="right"/>
    </xf>
    <xf numFmtId="0" fontId="8" fillId="0" borderId="0" xfId="2" applyFont="1" applyBorder="1" applyAlignment="1">
      <alignment wrapText="1"/>
    </xf>
    <xf numFmtId="44" fontId="4" fillId="2" borderId="0" xfId="1" applyFont="1" applyFill="1" applyBorder="1" applyAlignment="1">
      <alignment horizontal="right"/>
    </xf>
    <xf numFmtId="164" fontId="4" fillId="3" borderId="0" xfId="1" applyNumberFormat="1" applyFont="1" applyFill="1" applyBorder="1" applyAlignment="1">
      <alignment horizontal="right"/>
    </xf>
    <xf numFmtId="0" fontId="2" fillId="0" borderId="0" xfId="2" applyNumberFormat="1" applyBorder="1" applyAlignment="1">
      <alignment horizontal="right"/>
    </xf>
    <xf numFmtId="0" fontId="9" fillId="0" borderId="0" xfId="0" applyFont="1" applyBorder="1"/>
    <xf numFmtId="0" fontId="8" fillId="0" borderId="0" xfId="2" applyFont="1" applyBorder="1"/>
    <xf numFmtId="164" fontId="8" fillId="0" borderId="0" xfId="2" applyNumberFormat="1" applyFont="1" applyBorder="1"/>
    <xf numFmtId="0" fontId="4" fillId="2" borderId="0" xfId="2" applyNumberFormat="1" applyFont="1" applyFill="1" applyBorder="1" applyAlignment="1">
      <alignment horizontal="right"/>
    </xf>
    <xf numFmtId="0" fontId="4" fillId="3" borderId="0" xfId="2" applyNumberFormat="1" applyFont="1" applyFill="1" applyBorder="1" applyAlignment="1">
      <alignment horizontal="right"/>
    </xf>
    <xf numFmtId="0" fontId="8" fillId="0" borderId="0" xfId="2" applyFont="1" applyFill="1" applyBorder="1"/>
    <xf numFmtId="164" fontId="8" fillId="0" borderId="0" xfId="2" applyNumberFormat="1" applyFont="1" applyFill="1" applyBorder="1"/>
    <xf numFmtId="164" fontId="4" fillId="3" borderId="0" xfId="2" applyNumberFormat="1" applyFont="1" applyFill="1" applyBorder="1" applyAlignment="1">
      <alignment horizontal="right"/>
    </xf>
    <xf numFmtId="0" fontId="4" fillId="0" borderId="0" xfId="2" applyFont="1" applyBorder="1" applyAlignment="1">
      <alignment horizontal="right" wrapText="1"/>
    </xf>
    <xf numFmtId="44" fontId="2" fillId="0" borderId="0" xfId="1" applyFont="1" applyBorder="1"/>
  </cellXfs>
  <cellStyles count="9">
    <cellStyle name="Comma 2" xfId="4"/>
    <cellStyle name="Currency" xfId="1" builtinId="4"/>
    <cellStyle name="Currency 2" xfId="5"/>
    <cellStyle name="Normal" xfId="0" builtinId="0"/>
    <cellStyle name="Normal 2" xfId="3"/>
    <cellStyle name="Normal 2 2" xfId="6"/>
    <cellStyle name="Normal 3" xfId="2"/>
    <cellStyle name="Normal 3 2" xfId="7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nBugs/TXA%20NMA%20Data_V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publishing.service.gov.uk/government/uploads/system/uploads/attachment_data/file/773877/emit-national-database-june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.Network"/>
      <sheetName val="volume and dose"/>
      <sheetName val="Baseline (IA)"/>
      <sheetName val="TXA Transfusion data"/>
      <sheetName val="TXA Transfusion data (clean)"/>
      <sheetName val="TXA Transfusion data con correc"/>
      <sheetName val="DIC"/>
      <sheetName val="NMA results"/>
      <sheetName val="NMA results (Aguilera)"/>
      <sheetName val="Unit costs"/>
      <sheetName val="cost result 1"/>
      <sheetName val="cost results"/>
      <sheetName val="rank-o-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D23">
            <v>0.55000000000000004</v>
          </cell>
        </row>
        <row r="27">
          <cell r="D27">
            <v>0.1065</v>
          </cell>
        </row>
        <row r="28">
          <cell r="D28">
            <v>4.3799999999999999E-2</v>
          </cell>
        </row>
        <row r="31">
          <cell r="D31">
            <v>5.0499999999999996E-2</v>
          </cell>
        </row>
        <row r="35">
          <cell r="C35">
            <v>0.35</v>
          </cell>
        </row>
      </sheetData>
      <sheetData sheetId="10">
        <row r="5">
          <cell r="S5">
            <v>76.794514982224484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CEP PRODUCTS DATA"/>
      <sheetName val="Sheet1"/>
    </sheetNames>
    <sheetDataSet>
      <sheetData sheetId="0"/>
      <sheetData sheetId="1">
        <row r="2">
          <cell r="C2" t="str">
            <v>Abacavir 300mg tablets  /  Packsize 60</v>
          </cell>
        </row>
        <row r="3">
          <cell r="C3" t="str">
            <v>Abacavir 600mg / Lamivudine 300mg tablets (Kivexa or eqv)  /  Packsize 30</v>
          </cell>
        </row>
        <row r="4">
          <cell r="C4" t="str">
            <v>Acamprosate 333mg gastro-resistant tablets  /  Packsize 168</v>
          </cell>
        </row>
        <row r="5">
          <cell r="C5" t="str">
            <v>Acarbose 100mg tablets  /  Packsize 90</v>
          </cell>
        </row>
        <row r="6">
          <cell r="C6" t="e">
            <v>#N/A</v>
          </cell>
        </row>
        <row r="7">
          <cell r="C7" t="str">
            <v>5%_x0000__x0000_Doxazosin 1mg tablets  /  Packsize 28%_x0000__x0000_Doxazosin 2mg tablets  /  Packsize 286_x0000__x0000_Doxazosin 4mg modified-release tablets  /  Packsize 28%_x0000__x0000_Doxazosin 4mg tablets  /  Packsize 28@_x0000__x0000_Doxorubicin 10mg/5ml solution for injection vials  /  Packsize 1B_x0000__x0000_Doxorubicin 200mg/100ml solution for infusion vials  /  Packsize 1A_x0000__x0000_Doxorubicin 50mg/25ml solution for injection vials  /  Packsize 1)_x0000__x0000_Doxycycline 100mg capsules  /  Packsize 8*_x0000__x0000_Doxycycline 100mg capsules  /  Packsize 14*_x0000__x0000_Doxycycline 100mg capsules  /  Packsize 50&gt;_x0000__x0000_Doxycycline 100mg capsules (pre-labelled pack)  /  Packsize 144_x0000__x0000_Doxycycline 100mg dispersible tablets  /  Packsize 8)_x0000__x0000_Doxycycline 50mg capsules  /  Packsize 28D_x0000__x0000_Droperidol 2.5mg/1ml solution for injection ampoules  /  Packsize 10_x0000__x0000_Drospirenone 3mg / Ethinylestradiol 30microgram tablets (e.g. Acondro/cleosensa/Dretine/Lucette/Yacella/Yasmin/Yiznell)  /  Packsize 639_x0000__x0000_Duloxetine 20mg gastro-resistant capsules  /  Packsize 289_x0000__x0000_Duloxetine 30mg gastro-resistant capsules  /  Packsize 289_x0000__x0000_Duloxetine 40mg gastro-resistant capsules  /  Packsize 569_x0000__x0000_Duloxetine 60mg gastro-resistant capsules  /  Packsize 281_x0000__x0000_Dutasteride 500microgram capsules  /  Packsize 30'_x0000__x0000_Efavirenz 600mg tablets  /  Packsize 30,_x0000__x0000_Emulsifying ointment 500 gram  /  Packsize 1_x0000__x0000_Emulsifying wax 30% / Yellow soft paraffin 30%/Liquid paraffin 40% ointment 125 gram (e.g. Epaderm/Epimax/Emelpin/Hydromol/Thirty:30)  /  Packsize 1_x0000__x0000_Emulsifying wax 30% / Yellow soft paraffin 30%/Liquid paraffin 40% ointment 500 gram (e.g. Epaderm/Epimax/Emelpin/Hydromol/Thirty:30)  /  Packsize 1&amp;_x0000__x0000_Enalapril 10mg tablets  /  Packsize 28&amp;_x0000__x0000_Enalapril 20mg tablets  /  Packsize 28%_x0000__x0000_Enalapril 5mg tablets  /  Packsize 28(_x0000__x0000_Entacapone 200mg tablets  /  Packsize 30)_x0000__x0000_Entacapone 200mg tablets  /  Packsize 100%_x0000__x0000_Entecavir 1mg tablets  /  Packsize 30._x0000__x0000_Entecavir 500microgram tablets  /  Packsize 30/_x0000__x0000_Ephedrine 0.5% nasal drops 10 ml  /  Packsize 1-_x0000__x0000_Ephedrine 1% nasal drops 10 ml  /  Packsize 1C_x0000__x0000_Ephedrine 30mg/10ml solution for injection ampoules  /  Packsize 10M_x0000__x0000_Ephedrine 30mg/10ml solution for injection pre-filled syringes  /  Packsize 1N_x0000__x0000_Ephedrine 30mg/10ml solution for injection pre-filled syringes  /  Packsize 12B_x0000__x0000_Ephedrine 30mg/1ml solution for injection ampoules  /  Packsize 10?_x0000__x0000_Epirubicin 10mg/5ml solution for injection vials  /  Packsize 1B_x0000__x0000_Epirubicin 200mg/100ml solution for injection vials  /  Packsize 1@_x0000__x0000_Epirubicin 50mg/25ml solution for injection vials  /  Packsize 1'_x0000__x0000_Eplerenone 25mg tablets  /  Packsize 28'_x0000__x0000_Eplerenone 50mg tablets  /  Packsize 28{_x0000__x0000_Epoprostenol sodium 1.5mg powder and solvent for solution for infusion vials (e.g. Flolan/GSK/Sandoz or eqv)  /  Packsize 1_x0000__x0000_Epoprostenol sodium 500microgram powder and solvent for solution for infusion vials (e.g. Flolan/GSK/Sandoz or eqv)  /  Packsize 1B_x0000__x0000_Eptifibatide 20mg/10ml solution for injection vials  /  Packsize 1C_x0000__x0000_Eptifibatide 75mg/100ml solution for injection vials  /  Packsize 1M_x0000__x0000_Ergometrine 500micrograms/1ml solution for injection ampoules  /  Packsize 10C_x0000__x0000_Ertapenem 1g powder for solution for injection vials  /  Packsize 1E_x0000__x0000_Erythromycin 1g powder for solution for infusion vials  /  Packsize 1;_x0000__x0000_Erythromycin 250mg gastro-resistant tablets  /  Packsize 28W_x0000__x0000_Erythromycin ethyl succinate 125mg/5ml oral suspension sugar free 100 ml  /  Packsize 1W_x0000__x0000_Erythromycin ethyl succinate 250mg/5ml oral suspension sugar free 100 ml  /  Packsize 14_x0000__x0000_Erythromycin stearate 250mg tablets  /  Packsize 1004_x0000__x0000_Erythromycin stearate 500mg tablets  /  Packsize 100)_x0000__x0000_Escitalopram 10mg tablets  /  Packsize 28)_x0000__x0000_Escitalopram 20mg tablets  /  Packsize 28(_x0000__x0000_Escitalopram 5mg tablets  /  Packsize 28&gt;_x0000__x0000_Esmolol 100mg/10ml solution for injection vials  /  Packsize 5?_x0000__x0000_Esmolol 100mg/10ml solution for injection vials  /  Packsize 102_x0000__x0000_Esmolol 2.5g solution for injection  /  Packsize 1/_x0000__x0000_Esmolol 2.5g/250ml infusion bags  /  Packsize 1:_x0000__x0000_Esomeprazole 20mg gastro-resistant tablets  /  Packsize 28;_x0000__x0000_Esomeprazole 40mg gastro-resistant capsules  /  Packsize 28H_x0000__x0000_Esomeprazole 40mg powder for solution for injection vials  /  Packsize 1(_x0000__x0000_Ethambutol 100mg tablets  /  Packsize 56(_x0000__x0000_Ethambutol 400mg tablets  /  Packsize 56¸_x0000__x0000_Ethinylestradiol 30mcg/Levonorgestrel 50mcg &amp; Ethinylestradiol 40mcg/Levonorgestrel 75mcg &amp; Ethinylestradiol 30mcg/Levonorgestrel 125mcg tablets (e.g. Logynon/Triregol)  /  Packsize 639_x0000__x0000_Ethyl chloride direct stream aerosol 100ml  /  Packsize 16_x0000__x0000_Ethyl chloride fine spray aerosol 100ml  /  Packsize 13_x0000__x0000_Ethyl chloride fine spray glass100ml  /  Packsize 1V_x0000__x0000_Etomidate 20mg/10ml emulsion for injection ampoules (Etomidate-Lipuro)  /  Packsize 10B_x0000__x0000_Etomidate 20mg/10ml solution for injection ampoules  /  Packsize 5?_x0000__x0000_Etoposide 100mg/5ml solution for injection vials  /  Packsize 1@_x0000__x0000_Etoposide 500mg/25ml solution for injection vials  /  Packsize 1'_x0000__x0000_Etoricoxib 120mg tablets  /  Packsize 7(_x0000__x0000_Etoricoxib 120mg tablets  /  Packsize 28'_x0000__x0000_Etoricoxib 30mg tablets  /  Packsize 28'_x0000__x0000_Etoricoxib 60mg tablets  /  Packsize 28'_x0000__x0000_Etoricoxib 90mg tablets  /  Packsize 28'_x0000__x0000_Exemestane 25mg tablets  /  Packsize 30&amp;_x0000__x0000_Ezetimibe 10mg tablets  /  Packsize 28)_x0000__x0000_Famciclovir 125mg tablets  /  Packsize 10)_x0000__x0000_Famciclovir 250mg tablets  /  Packsize 15)_x0000__x0000_Famciclovir 250mg tablets  /  Packsize 218_x0000__x0000_Felodipine 10mg modified-release tablets  /  Packsize 289_x0000__x0000_Felodipine 2.5mg modified-release tablets  /  Packsize 287_x0000__x0000_Felodipine 5mg modified-release tablets  /  Packsize 285_x0000__x0000_Fenofibrate micronised 200mg capsules  /  Packsize 285_x0000__x0000_Fenofibrate micronised 267mg capsules  /  Packsize 284_x0000__x0000_Fenofibrate micronised 67mg capsules  /  Packsize 90J_x0000__x0000_Fentanyl 100micrograms/2ml solution for injection ampoules  /  Packsize 10&gt;_x0000__x0000_Fentanyl 2.5mg/50ml solution for infusion vials  /  Packsize 1K_x0000__x0000_Fentanyl 500micrograms/10ml solution for injection ampoules  /  Packsize 10I_x0000__x0000_Ferrous fumarate 140mg/5ml oral solution sugar free 300 ml  /  Packsize 1._x0000__x0000_Ferrous fumarate 210mg tablets  /  Packsize 84._x0000__x0000_Ferrous fumarate 322mg tablets  /  Packsize 28/_x0000__x0000_Ferrous gluconate 300mg tablets  /  Packsize 28._x0000__x0000_Ferrous sulfate 200mg tablets  /  Packsize 100*_x0000__x0000_Fexofenadine 120mg tablets  /  Packsize 30*_x0000__x0000_Fexofenadine 180mg tablets  /  Packsize 30(_x0000__x0000_Flecainide 100mg tablets  /  Packsize 60'_x0000__x0000_Flecainide 50mg tablets  /  Packsize 60;_x0000__x0000_Flucloxacillin 125mg/5ml oral solution 100ml  /  Packsize 1F_x0000__x0000_Flucloxacillin 125mg/5ml oral solution sugar free 100ml  /  Packsize 1I_x0000__x0000_Flucloxacillin 1g powder for solution for injection vials  /  Packsize 10-_x0000__x0000_Flucloxacillin 250mg capsules  /  Packsize 28._x0000__x0000_Flucloxacillin 250mg capsules  /  Packsize 100A_x0000__x0000_Flucloxacillin 250mg capsules prelabelled prepack  /  Packsize 28L_x0000__x0000_Flucloxacillin 250mg powder for solution for injection vials  /  Packsize 10;_x0000__x0000_Flucloxacillin 250mg/5ml oral solution 100ml  /  Packsize 1F_x0000__x0000_Flucloxacillin 250mg/5ml oral solution sugar free 100ml  /  Packsize 1-_x0000__x0000_Flucloxacillin 500mg capsules  /  Packsize 28._x0000__x0000_Flucloxacillin 500mg capsules  /  Packsize 100A_x0000__x0000_Flucloxacillin 500mg capsules prelabelled prepack  /  Packsize 20A_x0000__x0000_Flucloxacillin 500mg capsules prelabelled prepack  /  Packsize 28L_x0000__x0000_Flucloxacillin 500mg powder for solution for injection vials  /  Packsize 10)_x0000__x0000_Fluconazole 150mg capsules  /  Packsize 1)_x0000__x0000_Fluconazole 200mg capsules  /  Packsize 7&lt;_x0000__x0000_Fluconazole 200mg/100ml solution for infusion  /  Packsize 1=_x0000__x0000_Fluconazole 200mg/100ml solution for infusion  /  Packsize 10=_x0000__x0000_Fluconazole 200mg/100ml solution for infusion  /  Packsize 20&lt;_x0000__x0000_Fluconazole 400mg/200ml solution for infusion  /  Packsize 5(_x0000__x0000_Fluconazole 50mg capsules  /  Packsize 7A_x0000__x0000_Fluconazole 50mg/25ml solution for injection vials  /  Packsize 19_x0000__x0000_Fluconazole 50mg/5ml oral suspension 35 ml  /  Packsize 1J_x0000__x0000_Fludarabine phosphate 50mg/2ml solution for injection vials  /  Packsize 14_x0000__x0000_Fludrocortisone 100microgram tablets  /  Packsize 305_x0000__x0000_Fludrocortisone 100microgram tablets  /  Packsize 100K_x0000__x0000_Flumazenil 500micrograms/5ml solution for injection ampoules  /  Packsize 5D_x0000__x0000_Fluorouracil 1g/20ml (5%) solution for infusion vials  /  Packsize 1I_x0000__x0000_Fluorouracil 2.5g/100ml (2.5%) solution for infusion vials  /  Packsize 1F_x0000__x0000_Fluorouracil 2.5g/50ml (5%) solution for infusion vials  /  Packsize 1I_x0000__x0000_Fluorouracil 250mg/10ml (2.5%) solution for infusion vials  /  Packsize 5G_x0000__x0000_Fluorouracil 500mg/10ml (5%) solution for infusion vials  /  Packsize 1J_x0000__x0000_Fluorouracil 500mg/20ml (2.5%) solution for infusion vials  /  Packsize 10E_x0000__x0000_Fluorouracil 5g/100ml (5%) solution for infusion vials  /  Packsize 1(_x0000__x0000_Fluoxetine 20mg capsules  /  Packsize 303_x0000__x0000_Fluoxetine 20mg dispersible tablets  /  Packsize 286_x0000__x0000_Fluoxetine 20mg/5ml oral solution 70 ml  /  Packsize 1(_x0000__x0000_Fluoxetine 60mg capsules  /  Packsize 30E_x0000__x0000_Flupentixol 100mg/1ml solution for injection ampoules  /  Packsize 10D_x0000__x0000_Flupentixol 200mg/1ml solution for injection ampoules  /  Packsize 5D_x0000__x0000_Flupentixol 20mg/1ml solution for injection ampoules  /  Packsize 10D_x0000__x0000_Flupentixol 40mg/2ml solution for injection ampoules  /  Packsize 10F_x0000__x0000_Flupentixol 50mg/0.5ml solution for injection ampoules  /  Packsize 10'_x0000__x0000_Flutamide 250mg tablets  /  Packsize 84_x0000__x0000_Fluticasone 100micrograms/dose / Salmeterol 50micrograms/dose dry powder inhaler 60 dose (Seretide Accuhaler or Eq)  /  Packsize 1w_x0000__x0000_Fluticasone 125micrograms/dose / Salmeterol 25micrograms/dose inhaler CFC free 120 dose (Aloflute or Eq)  /  Packsize 1{_x0000__x0000_Fluticasone 125micrograms/dose / Salmeterol 25micrograms/dose inhaler CFC free 120 dose (Sereflo Kent or Eq)  /  Packsize 1_x0000__x0000_Fluticasone 125micrograms/dose / Salmeterol 25micrograms/dose inhaler CFC free 120 dose (Seretide Evohaler or Eq)  /  Packsize 1w_x0000__x0000_Fluticasone 125micrograms/dose / Salmeterol 25micrograms/dose inhaler CFC free 120 dose (Sirdupla or Eq)  /  Packsize 1w_x0000__x0000_Fluticasone 250micrograms/dose / Salmeterol 25micrograms/dose inhaler CFC free 120 dose (Aloflute or Eq)  /  Packsize 1{_x0000__x0000_Fluticasone 250micrograms/dose / Salmeterol 25micrograms/dose inhaler CFC free 120 dose (Sereflo Kent or Eq)  /  Packsize 1_x0000__x0000_Fluticasone 250micrograms/dose / Salmeterol 25micrograms/dose inhaler CFC free 120 dose (Seretide Evohaler or Eq)  /  Packsize 1w_x0000__x0000_Fluticasone 250micrograms/dose / Salmeterol 25micrograms/dose inhaler CFC free 120 dose (Sirdupla or Eq)  /  Packsize 1_x0000__x0000_Fluticasone 250micrograms/dose / Salmeterol 50micrograms/dose dry powder inhaler 60 dose (Seretide Accuhaler or Eq)  /  Packsize 1_x0000__x0000_Fluticasone 500micrograms/dose / Salmeterol 50micrograms/dose dry powder inhaler 60 dose (Aerivio Spiromax or Eq)  /  Packsize 1_x0000__x0000_Fluticasone 500micrograms/dose / Salmeterol 50micrograms/dose dry powder inhaler 60 dose (AirFluSal Forspiro or Eq)  /  Packsize 1_x0000__x0000_Fluticasone 500micrograms/dose / Salmeterol 50micrograms/dose dry powder inhaler 60 dose (Seretide Accuhaler or Eq)  /  Packsize 1_x0000__x0000_Fluticasone 50micrograms/dose / Salmeterol 25micrograms/dose inhaler CFC free 120 dose (Seretide Evohaler or Eq)  /  Packsize 1A_x0000__x0000_Fluticasone 50micrograms/dose nasal spray 150 dose  /  Packsize 1)_x0000__x0000_Fluvastatin 20mg capsules  /  Packsize 28)_x0000__x0000_Fluvastatin 40mg capsules  /  Packsize 28C_x0000__x0000_Folic acid 2.5mg/5ml oral solution sugar free 150 ml  /  Packsize 1&amp;_x0000__x0000_Folic acid 5mg tablets  /  Packsize 28-_x0000__x0000_Fosfomycin 3g granules sachets  /  Packsize 1'_x0000__x0000_Fosinopril 10mg tablets  /  Packsize 30'_x0000__x0000_Furosemide 20mg tablets  /  Packsize 28C_x0000__x0000_Furosemide 20mg/2ml solution for injection ampoules  /  Packsize 10B_x0000__x0000_Furosemide 20mg/5ml oral solution sugar free 150 ml  /  Packsize 1E_x0000__x0000_Furosemide 250mg/25ml solution for injection ampoules  /  Packsize 10'_x0000__x0000_Furosemide 40mg tablets  /  Packsize 28B_x0000__x0000_Furosemide 40mg/5ml oral solution sugar free 150 ml  /  Packsize 1(_x0000__x0000_Furosemide 500mg tablets  /  Packsize 28B_x0000__x0000_Furosemide 50mg/5ml oral solution sugar free 150 ml  /  Packsize 1C_x0000__x0000_Furosemide 50mg/5ml solution for injection ampoules  /  Packsize 10,_x0000__x0000_Fusidic acid 2% cream 15 gram  /  Packsize 1,_x0000__x0000_Fusidic acid 2% cream 30 gram  /  Packsize 1*_x0000__x0000_Gabapentin 100mg capsules  /  Packsize 100C_x0000__x0000_Gabapentin 250mg/5ml oral solution sugar free 150 ml  /  Packsize 1*_x0000__x0000_Gabapentin 300mg capsules  /  Packsize 100*_x0000__x0000_Gabapentin 400mg capsules  /  Packsize 100)_x0000__x0000_Gabapentin 600mg tablets  /  Packsize 100)_x0000__x0000_Gabapentin 800mg tablets  /  Packsize 100(_x0000__x0000_Galantamine 12mg tablets  /  Packsize 56:_x0000__x0000_Galantamine 16mg modified-release capsules  /  Packsize 28C_x0000__x0000_Galantamine 20mg/5ml oral solution sugar free 100 ml  /  Packsize 1:_x0000__x0000_Galantamine 24mg modified-release capsules  /  Packsize 289_x0000__x0000_Galantamine 8mg modified-release capsules  /  Packsize 28'_x0000__x0000_Galantamine 8mg tablets  /  Packsize 56_x0000__x0000_Gaviscon Advance or eqv - 150ml - Sodium alginate 500mg/5ml / Potassium bicarbonate 100mg/5ml oral suspension sugar free 150 ml  /  Packsize 1_x0000__x0000_Gaviscon Advance or eqv - 250ml - Sodium alginate 500mg/5ml / Potassium bicarbonate 100mg/5ml oral suspension sugar free 250 ml  /  Packsize 1_x0000__x0000_Gaviscon Advance or eqv - 500ml - Sodium alginate 500mg/5ml / Potassium bicarbonate 100mg/5ml oral suspension sugar free 500 ml  /  Packsize 1y_x0000__x0000_Gaviscon advance or eqv - Sodium alginate 500mg / Potassium bicarbonate 100mg chewable tablets sugar free  /  Packsize 60¡_x0000__x0000_Gaviscon cool or eqv 500ml - Sodium alginate 250mg/5ml/Sodium bicarbonate 133.5mg/5ml/Calcium carbonate 80mg/5ml oral suspension sugar free 500 ml  /  Packsize 1B_x0000__x0000_Gemcitabine 1200mg/120ml solution for infusion bags  /  Packsize 1B_x0000__x0000_Gemcitabine 1600mg/160ml solution for infusion bags  /  Packsize 1B_x0000__x0000_Gemcitabine 1800mg/180ml solution for infusion bags  /  Packsize 1D_x0000__x0000_Gemcitabine 1g powder for solution for infusion vials  /  Packsize 1Z_x0000__x0000_Gemcitabine 1g/26.3ml (38mg/ml) concentrate for solution for infusion vials  /  Packsize 1B_x0000__x0000_Gemcitabine 2000mg/200ml solution for infusion bags  /  Packsize 1G_x0000__x0000_Gemcitabine 200mg powder for solution for infusion vials  /  Packsize 1\_x0000__x0000_Gemcitabine 200mg/5.3ml (38mg/ml) concentrate for solution for infusion vials  /  Packsize 1B_x0000__x0000_Gemcitabine 2200mg/220ml solution for infusion bags  /  Packsize 1D_x0000__x0000_Gemcitabine 2g powder for solution for infusion vials  /  Packsize 1Z_x0000__x0000_Gemcitabine 2g/52.6ml (38mg/ml) concentrate for solution for infusion vials  /  Packsize 1+_x0000__x0000_Gemfibrozil 300mg capsules  /  Packsize 100B_x0000__x0000_Gentamicin 20mg/2ml solution for injection ampoules  /  Packsize 5?_x0000__x0000_Gentamicin 20mg/2ml solution for injection vials  /  Packsize 5@_x0000__x0000_Gentamicin 240mg/80ml solution for infusion bags  /  Packsize 20A_x0000__x0000_Gentamicin 360mg/120ml solution for infusion bags  /  Packsize 20A_x0000__x0000_Gentamicin 5mg/1ml solution for injection ampoules  /  Packsize 5B_x0000__x0000_Gentamicin 80mg/2ml solution for injection ampoules  /  Packsize 5C_x0000__x0000_Gentamicin 80mg/2ml solution for injection ampoules  /  Packsize 10?_x0000__x0000_Gentamicin 80mg/2ml solution for injection vials  /  Packsize 5?_x0000__x0000_Gentamicin 80mg/80ml solution for infusion bags  /  Packsize 20L_x0000__x0000_Gestodene 75microgram / Ethinylestradiol 20microgram tablets  /  Packsize 63L_x0000__x0000_Gestodene 75microgram / Ethinylestradiol 30microgram tablets  /  Packsize 63'_x0000__x0000_Gliclazide 40mg tablets  /  Packsize 28'_x0000__x0000_Gliclazide 80mg tablets  /  Packsize 28'_x0000__x0000_Gliclazide 80mg tablets  /  Packsize 60'_x0000__x0000_Glimepiride 1mg tablets  /  Packsize 30'_x0000__x0000_Glimepiride 2mg tablets  /  Packsize 30'_x0000__x0000_Glimepiride 4mg tablets  /  Packsize 30%_x0000__x0000_Glipizide 5mg tablets  /  Packsize 56=_x0000__x0000_Glucose 20% solution for injection 100ml vials  /  Packsize 1?_x0000__x0000_Glucose 50% solution for infusion 20ml ampoules  /  Packsize 10&lt;_x0000__x0000_Glucose 50% solution for infusion 50ml vials  /  Packsize 25)_x0000__x0000_Glycerol 1g suppositories  /  Packsize 12)_x0000__x0000_Glycerol 2g suppositories  /  Packsize 12)_x0000__x0000_Glycerol 4g suppositories  /  Packsize 12?_x0000__x0000_Glyceryl trinitrate 0.4% rectal ointment 30 gram  /  Packsize 1L_x0000__x0000_Glyceryl trinitrate 10mg/10ml solution for infusion ampoules  /  Packsize 108_x0000__x0000_Glyceryl trinitrate 10mg/24hours patches  /  Packsize 28K_x0000__x0000_Glyceryl trinitrate 25mg/5ml solution for injection ampoules  /  Packsize 5W_x0000__x0000_Glyceryl trinitrate 400micrograms/dose aerosol sublingual spray 180 dose  /  Packsize 1~_x0000__x0000_Glyceryl trinitrate 400micrograms/dose pump sublingual spray 200 dose (Coro-nitro/Nitrolingual/Nitromin or eqv)  /  Packsize 1}_x0000__x0000_Glyceryl trinitrate 400micrograms/dose pump sublingual spray 75 dose (Coro-nitro/Nitrolingual/Nitromin or eqv)  /  Packsize 1D_x0000__x0000_Glyceryl trinitrate 500microgram sublingual tablets  /  Packsize 100K_x0000__x0000_Glyceryl trinitrate 50mg/10ml solution for infusion ampoules  /  Packsize 5H_x0000__x0000_Glyceryl trinitrate 50mg/50ml solution for infusion vials  /  Packsize 17_x0000__x0000_Glyceryl trinitrate 5mg/24hours patches  /  Packsize 28K_x0000__x0000_Glyceryl trinitrate 5mg/5ml solution for injection ampoules  /  Packsize 10X_x0000__x0000_Glycopyrronium bromide 200micrograms/1ml solution for injection ampoules  /  Packsize 10W_x0000__x0000_Glycopyrronium bromide 600micrograms/3ml solution for injection ampoules  /  Packsize 3X_x0000__x0000_Glycopyrronium bromide 600micrograms/3ml solution for injection ampoules  /  Packsize 10'_x0000__x0000_Granisetron 1mg tablets  /  Packsize 10B_x0000__x0000_Granisetron 1mg/1ml solution for injection ampoules  /  Packsize 5B_x0000__x0000_Granisetron 3mg/3ml solution for injection ampoules  /  Packsize 5)_x0000__x0000_Haloperidol 1.5mg tablets  /  Packsize 28(_x0000__x0000_Haloperidol 10mg tablets  /  Packsize 28C_x0000__x0000_Haloperidol 10mg/5ml oral solution sugar free 100 ml  /  Packsize 1'_x0000__x0000_Haloperidol 5mg tablets  /  Packsize 28B_x0000__x0000_Haloperidol 5mg/1ml solution for injection ampoules  /  Packsize 5C_x0000__x0000_Haloperidol 5mg/1ml solution for injection ampoules  /  Packsize 10B_x0000__x0000_Haloperidol 5mg/5ml oral solution sugar free 100 ml  /  Packsize 1B_x0000__x0000_Haloperidol 5mg/5ml oral solution sugar free 500 ml  /  Packsize 1N_x0000__x0000_Haloperidol decanoate 100mg/1ml solution for injection ampoules  /  Packsize 5M_x0000__x0000_Haloperidol decanoate 50mg/1ml solution for injection ampoules  /  Packsize 5O_x0000__x0000_Heparin calcium 5000units/0.2ml solution for injection ampoules  /  Packsize 10c_x0000__x0000_Heparin sodium 10000units/10ml solution for injection ampoules  (preservative free)  /  Packsize 10a_x0000__x0000_Heparin sodium 1000units/1ml solution for injection ampoules  (preservative free)  /  Packsize 10c_x0000__x0000_Heparin sodium 20000units/20ml solution for injection ampoules  (preservative free)  /  Packsize 10Y_x0000__x0000_Heparin sodium 200units/2ml patency solution ampoules (preservative free)  /  Packsize 10Y_x0000__x0000_Heparin sodium 200units/2ml patency solution ampoules (with preservative)  /  Packsize 10b_x0000__x0000_Heparin sodium 25000units/1ml solution for injection ampoules  (preservative free)  /  Packsize 10b_x0000__x0000_Heparin sodium 25000units/5ml solution for injection ampoules  (preservative free)  /  Packsize 10J_x0000__x0000_Heparin sodium 25000units/5ml solution for injection vials  /  Packsize 10c_x0000__x0000_Heparin sodium 5000units/0.2ml solution for injection ampoules  (preservative free)  /  Packsize 10a_x0000__x0000_Heparin sodium 5000units/1ml solution for injection ampoules  (preservative free)  /  Packsize 10L_x0000__x0000_Heparin sodium 5000units/5ml solution for injection ampoules  /  Packsize 10I_x0000__x0000_Heparin sodium 5000units/5ml solution for injection vials  /  Packsize 10Y_x0000__x0000_Heparin sodium 50units/5ml patency solution ampoules  (preservative free)  /  Packsize 10Q_x0000__x0000_Hyaluronidase 1500unit powder for solution for injection ampoules  /  Packsize 10J_x0000__x0000_Hydralazine 20mg powder for solution for injection ampoules  /  Packsize 5(_x0000__x0000_Hydralazine 25mg tablets  /  Packsize 56(_x0000__x0000_Hydralazine 50mg tablets  /  Packsize 56C_x0000__x0000_Hydrochlorothiazide 12.5mg / Quinapril 10mg tablets  /  Packsize 280_x0000__x0000_Hydrocortisone 0.5% cream 15 gram  /  Packsize 1._x0000__x0000_Hydrocortisone 1% cream 15 gram  /  Packsize 1._x0000__x0000_Hydrocortisone 1% cream 30 gram  /  Packsize 11_x0000__x0000_Hydrocortisone 1% ointment 30 gram  /  Packsize 1+_x0000__x0000_Hydrocortisone 10mg tablets  /  Packsize 300_x0000__x0000_Hydrocortisone 2.5% cream 15 gram  /  Packsize 1+_x0000__x0000_Hydrocortisone 20mg tablets  /  Packsize 30w_x0000__x0000_Hydrocortisone sodium succinate 100mg powder for solution for injection vials (e.g. Solu-Cortef or eqv)  /  Packsize 100_x0000__x0000_Hydroxycarbamide 500mg capsules  /  Packsize 1000_x0000__x0000_Hydroxychloroquine 200mg tablets  /  Packsize 60N_x0000__x0000_Hyoscine butylbromide 20mg/1ml solution for injection ampoules  /  Packsize 10W_x0000__x0000_Hyoscine hydrobromide 400micrograms/1ml solution for injection ampoules  /  Packsize 10W_x0000__x0000_Hyoscine hydrobromide 600micrograms/1ml solution for injection ampoules  /  Packsize 10M_x0000__x0000_Hypromellose 0.3% eye drops 0.4ml unit dose preservative free  /  Packsize 300_x0000__x0000_Hypromellose 0.3% eye drops 10 ml  /  Packsize 1Q_x0000__x0000_Ibandronic acid 3mg/3ml solution for injection pre-filled syringes  /  Packsize 1,_x0000__x0000_Ibandronic acid 50mg tablets  /  Packsize 28D_x0000__x0000_Ibuprofen 100mg/5ml oral suspension sugar free 100 ml  /  Packsize 1D_x0000__x0000_Ibuprofen 100mg/5ml oral suspension sugar free 150 ml  /  Packsize 1D_x0000__x0000_Ibuprofen 100mg/5ml oral suspension sugar free 500 ml  /  Packsize 1'_x0000__x0000_Ibuprofen 200mg tablets  /  Packsize 16'_x0000__x0000_Ibuprofen 200mg tablets  /  Packsize 24'_x0000__x0000_Ibuprofen 200mg tablets  /  Packsize 48'_x0000__x0000_Ibuprofen 200mg tablets  /  Packsize 84'_x0000__x0000_Ibuprofen 400mg tablets  /  Packsize 24'_x0000__x0000_Ibuprofen 400mg tablets  /  Packsize 48'_x0000__x0000_Ibuprofen 400mg tablets  /  Packsize 84(_x0000__x0000_Ibuprofen 5% gel 100 gram  /  Packsize 1'_x0000__x0000_Ibuprofen 5% gel 50 gram  /  Packsize 1'_x0000__x0000_Ibuprofen 600mg tablets  /  Packsize 849_x0000__x0000_Imatinib 100mg tablets/capsules (generic)  /  Packsize 60&gt;_x0000__x0000_Imatinib 100mg tablets/capsules (Glivec or eq)  /  Packsize 609_x0000__x0000_Imatinib 400mg tablets/capsules (generic)  /  Packsize 30&gt;_x0000__x0000_Imatinib 400mg tablets/capsules (Glivec or eq)  /  Packsize 30^_x0000__x0000_Imipenem 500mg / Cilastatin 500mg powder for solution for injection 20ml vials  /  Packsize 10'_x0000__x0000_Imipramine 10mg tablets  /  Packsize 28'_x0000__x0000_Imipramine 25mg tablets  /  Packsize 280_x0000__x0000_Imiquimod 5% cream 250mg sachets  /  Packsize 129_x0000__x0000_Indapamide 1.5mg modified-release tablets  /  Packsize 30(_x0000__x0000_Indapamide 2.5mg tablets  /  Packsize 28)_x0000__x0000_Indometacin 25mg capsules  /  Packsize 28)_x0000__x0000_Indometacin 50mg capsules  /  Packsize 28&amp;_x0000__x0000_Indoramin 20mg tablets  /  Packsize 60V_x0000__x0000_Ipratropium bromide 250micrograms/1ml nebuliser liquid unit dose vials  /  Packsize 20V_x0000__x0000_Ipratropium bromide 500micrograms/2ml nebuliser liquid unit dose vials  /  Packsize 20Y_x0000__x0000_Irbesartan 150mg / Hydrochlorothiazide 12.5mg tablets (Co-aprovel or eqv)  /  Packsize 28(_x0000__x0000_Irbesartan 150mg tablets  /  Packsize 28Z_x0000__x0000_Irbesartan 300mg / Hydrochlorothiazide 12.5mg tablets  (Co-aprovel or eqv)  /  Packsize 28X_x0000__x0000_Irbesartan 300mg / Hydrochlorothiazide 25mg tablets  (Co-aprovel or eqv)  /  Packsize 28(_x0000__x0000_Irbesartan 300mg tablets  /  Packsize 28'_x0000__x0000_Irbesartan 75mg tablets  /  Packsize 28?_x0000__x0000_Irinotecan 100mg/5ml solution for infusion vials  /  Packsize 1@_x0000__x0000_Irinotecan 300mg/15ml solution for infusion vials  /  Packsize 1&gt;_x0000__x0000_Irinotecan 40mg/2ml solution for infusion vials  /  Packsize 1@_x0000__x0000_Irinotecan 500mg/25ml solution for infusion vials  /  Packsize 10_x0000__x0000_Isoflurane volatile liquid 250 ml  /  Packsize 6'_x0000__x0000_Isoniazid 100mg tablets  /  Packsize 281_x0000__x0000_Isosorbide dinitrate 10mg tablets  /  Packsize 56N_x0000__x0000_Isosorbide dinitrate 10mg/10ml solution for injection ampoules  /  Packsize 10M_x0000__x0000_Isosorbide dinitrate 25mg/50ml solution for injection bottles  /  Packsize 10M_x0000__x0000_Isosorbide dinitrate 50mg/50ml solution for injection bottles  /  Packsize 103_x0000__x0000_Isosorbide mononitrate 10mg tablets  /  Packsize 563_x0000__x0000_Isosorbide mononitrate 20mg tablets  /  Packsize 563_x0000__x0000_Isosorbide mononitrate 40mg tablets  /  Packsize 56D_x0000__x0000_Isosorbide mononitrate 50mg modified-release tablets  /  Packsize 28*_x0000__x0000_Isotretinoin 10mg capsules  /  Packsize 30*_x0000__x0000_Isotretinoin 20mg capsules  /  Packsize 30*_x0000__x0000_Isotretinoin 20mg capsules  /  Packsize 56)_x0000__x0000_Isotretinoin 5mg capsules  /  Packsize 56a_x0000__x0000_Ispaghula husk 3.5g effervescent granules sachets gluten free sugar free (orange)  /  Packsize 30*_x0000__x0000_Itraconazole 100mg capsules  /  Packsize 4+_x0000__x0000_Itraconazole 100mg capsules  /  Packsize 15R_x0000__x0000_Itraconazole 250mg/25ml solution for injection ampoules and diluent  /  Packsize 1D_x0000__x0000_Itraconazole 50mg/5ml oral solution sugar free 150 ml  /  Packsize 1&amp;_x0000__x0000_Ivabradine 5mg tablets  /  Packsize 56(_x0000__x0000_Ivabradine 7.5mg tablets  /  Packsize 56@_x0000__x0000_Ketamine 500mg/10ml solution for injection vials  /  Packsize 101_x0000__x0000_Ketoconazole 2% w/w shampoo 120 ml  /  Packsize 1:_x0000__x0000_Ketoprofen 200mg modified-release capsules  /  Packsize 28A_x0000__x0000_Ketorolac 30mg/1ml solution for injection ampoules  /  Packsize 5'_x0000__x0000_Labetalol 100mg tablets  /  Packsize 56'_x0000__x0000_Labetalol 200mg tablets  /  Packsize 56'_x0000__x0000_Labetalol 400mg tablets  /  Packsize 56&amp;_x0000__x0000_Lacidipine 2mg tablets  /  Packsize 28&amp;_x0000__x0000_Lacidipine 4mg tablets  /  Packsize 28H_x0000__x0000_Lactulose 10g/15ml oral solution 15ml sachets sugar free  /  Packsize 10:_x0000__x0000_Lactulose 3.1-3.7g/5ml oral solution 500 ml  /  Packsize 1(_x0000__x0000_Lamivudine 100mg tablets  /  Packsize 28(_x0000__x0000_Lamivudine 150mg tablets  /  Packsize 60(_x0000__x0000_Lamivudine 300mg tablets  /  Packsize 30;_x0000__x0000_Lansoprazole 15mg gastro-resistant capsules  /  Packsize 288_x0000__x0000_Lansoprazole 15mg orodispersible tablets  /  Packsize 28;_x0000__x0000_Lansoprazole 30mg gastro-resistant capsules  /  Packsize 288_x0000__x0000_Lansoprazole 30mg orodispersible tablets  /  Packsize 28;_x0000__x0000_Latanoprost 50micrograms/ml eye drops 2.5 ml  /  Packsize 1(_x0000__x0000_Leflunomide 10mg tablets  /  Packsize 30(_x0000__x0000_Leflunomide 20mg tablets  /  Packsize 30*_x0000__x0000_Lercanidipine 10mg tablets  /  Packsize 28*_x0000__x0000_Lercanidipine 20mg tablets  /  Packsize 28'_x0000__x0000_Letrozole 2.5mg tablets  /  Packsize 28&lt;_x0000__x0000_Levetiracetam 1g granules sachets sugar free  /  Packsize 60(_x0000__x0000_Levetiracetam 1g tablets  /  Packsize 60?_x0000__x0000_Levetiracetam 250mg granules sachets sugar free  /  Packsize 60+_x0000__x0000_Levetiracetam 250mg tablets  /  Packsize 60?_x0000__x0000_Levetiracetam 500mg granules sachets sugar free  /  Packsize 60+_x0000__x0000_Levetiracetam 500mg tablets  /  Packsize 60F_x0000__x0000_Levetiracetam 500mg/5ml oral solution sugar free 150 ml  /  Packsize 1a_x0000__x0000_Levetiracetam 500mg/5ml solution for infusion vials (e.g. Keppra, Matever or eqv)  /  Packsize 10+_x0000__x0000_Levetiracetam 750mg tablets  /  Packsize 60Z_x0000__x0000_Levobupivacaine 125mg/100ml solution for infusion bags (Chirocaine or eqv)  /  Packsize 24O_x0000__x0000_Levobupivacaine 125mg/100ml solution for infusion bags (generic)  /  Packsize 5Z_x0000__x0000_Levobupivacaine 250mg/200ml solution for infusion bags (Chirocaine or eqv)  /  Packsize 12]_x0000__x0000_Levobupivacaine 25mg/10ml solution for injection ampoules (Chirocaine or eqv)  /  Packsize 10R_x0000__x0000_Levobupivacaine 25mg/10ml solution for injection ampoules (generic)  /  Packsize 5S_x0000__x0000_Levobupivacaine 25mg/10ml solution for injection a</v>
          </cell>
        </row>
        <row r="8">
          <cell r="C8" t="e">
            <v>#N/A</v>
          </cell>
        </row>
        <row r="9">
          <cell r="C9" t="e">
            <v>#N/A</v>
          </cell>
        </row>
        <row r="10">
          <cell r="C10" t="e">
            <v>#N/A</v>
          </cell>
        </row>
        <row r="11">
          <cell r="C11" t="e">
            <v>#N/A</v>
          </cell>
        </row>
        <row r="12">
          <cell r="C12" t="e">
            <v>#N/A</v>
          </cell>
        </row>
        <row r="13">
          <cell r="C13" t="e">
            <v>#N/A</v>
          </cell>
        </row>
        <row r="14">
          <cell r="C14" t="e">
            <v>#N/A</v>
          </cell>
        </row>
        <row r="15">
          <cell r="C15" t="e">
            <v>#N/A</v>
          </cell>
        </row>
        <row r="16">
          <cell r="C16" t="str">
            <v>Aciclovir 400mg dispersible tablets  /  Packsize 56</v>
          </cell>
        </row>
        <row r="17">
          <cell r="C17" t="str">
            <v>Aciclovir 400mg/5ml oral suspension sugar free 100 ml  /  Packsize 1</v>
          </cell>
        </row>
        <row r="18">
          <cell r="C18" t="str">
            <v>Aciclovir 5% cream 10 gram  /  Packsize 1</v>
          </cell>
        </row>
        <row r="19">
          <cell r="C19" t="str">
            <v>Aciclovir 5% cream 2 gram  /  Packsize 1</v>
          </cell>
        </row>
        <row r="20">
          <cell r="C20" t="str">
            <v>Aciclovir 500mg powder for solution for infusion vials  /  Packsize 5</v>
          </cell>
        </row>
        <row r="21">
          <cell r="C21" t="str">
            <v>Aciclovir 500mg powder for solution for infusion vials  /  Packsize 10</v>
          </cell>
        </row>
        <row r="22">
          <cell r="C22" t="str">
            <v>Aciclovir 500mg/20ml solution for infusion vials  /  Packsize 5</v>
          </cell>
        </row>
        <row r="23">
          <cell r="C23" t="str">
            <v>Aciclovir 800mg dispersible tablets  /  Packsize 35</v>
          </cell>
        </row>
        <row r="24">
          <cell r="C24" t="str">
            <v>Acitretin 10mg capsules  /  Packsize 60</v>
          </cell>
        </row>
        <row r="25">
          <cell r="C25" t="str">
            <v>Acitretin 25mg capsules  /  Packsize 60</v>
          </cell>
        </row>
        <row r="26">
          <cell r="C26" t="str">
            <v>Activated charcoal 200mg/ml oral suspension sugar free 250ml  /  Packsize 1</v>
          </cell>
        </row>
        <row r="27">
          <cell r="C27" t="str">
            <v>Activated charcoal granules sugar free 50 gram  /  Packsize 1</v>
          </cell>
        </row>
        <row r="28">
          <cell r="C28" t="str">
            <v>Adenosine 30mg/10ml solution for infusion vials  /  Packsize 5</v>
          </cell>
        </row>
        <row r="29">
          <cell r="C29" t="str">
            <v>Adenosine 30mg/10ml solution for infusion vials  /  Packsize 6</v>
          </cell>
        </row>
        <row r="30">
          <cell r="C30" t="str">
            <v>Adenosine 6mg/2ml solution for injection vials  /  Packsize 5</v>
          </cell>
        </row>
        <row r="31">
          <cell r="C31" t="str">
            <v>Adenosine 6mg/2ml solution for injection vials  /  Packsize 6</v>
          </cell>
        </row>
        <row r="32">
          <cell r="C32" t="str">
            <v>Adrenaline (Epinephrine) 100micrograms/1ml (1 in 10000) solution for injection ampoules  /  Packsize 10</v>
          </cell>
        </row>
        <row r="33">
          <cell r="C33" t="str">
            <v>Adrenaline (Epinephrine) 1mg/10ml (1 in 10000) solution for injection ampoules  /  Packsize 10</v>
          </cell>
        </row>
        <row r="34">
          <cell r="C34" t="str">
            <v>Adrenaline (Epinephrine) 1mg/1ml (1 in 1000) solution for injection ampoules  /  Packsize 10</v>
          </cell>
        </row>
        <row r="35">
          <cell r="C35" t="str">
            <v>Adrenaline (Epinephrine) 500micrograms/0.5ml (1 in 1000) solution for injection ampoules  /  Packsize 10</v>
          </cell>
        </row>
        <row r="36">
          <cell r="C36" t="str">
            <v>Adrenaline (Epinephrine) 500micrograms/5ml (1 in 10000) solution for injection ampoules  /  Packsize 10</v>
          </cell>
        </row>
        <row r="37">
          <cell r="C37" t="str">
            <v>Adrenaline (Epinephrine) 5mg/5ml (1 in 1000) solution for injection ampoules  /  Packsize 10</v>
          </cell>
        </row>
        <row r="38">
          <cell r="C38" t="str">
            <v>Agomelatine 25mg tablets  /  Packsize 28</v>
          </cell>
        </row>
        <row r="39">
          <cell r="C39" t="str">
            <v>Alendronic acid 10mg tablets  /  Packsize 28</v>
          </cell>
        </row>
        <row r="40">
          <cell r="C40" t="str">
            <v>Alendronic acid 70mg tablets  /  Packsize 4</v>
          </cell>
        </row>
        <row r="41">
          <cell r="C41" t="str">
            <v>Alendronic acid 70mg/100ml oral solution unit dose sugar free  /  Packsize 1</v>
          </cell>
        </row>
        <row r="42">
          <cell r="C42" t="str">
            <v>Alfacalcidol 1microgram capsules  /  Packsize 30</v>
          </cell>
        </row>
        <row r="43">
          <cell r="C43" t="str">
            <v>Alfacalcidol 250nanogram capsules  /  Packsize 30</v>
          </cell>
        </row>
        <row r="44">
          <cell r="C44" t="str">
            <v>Alfacalcidol 500nanogram capsules  /  Packsize 30</v>
          </cell>
        </row>
        <row r="45">
          <cell r="C45" t="str">
            <v>Alfentanil 5mg/10ml solution for injection ampoules  /  Packsize 5</v>
          </cell>
        </row>
        <row r="46">
          <cell r="C46" t="str">
            <v>Alfentanil 5mg/1ml solution for injection ampoules  /  Packsize 10</v>
          </cell>
        </row>
        <row r="47">
          <cell r="C47" t="str">
            <v>Alfuzosin 10mg modified-release tablets  /  Packsize 30</v>
          </cell>
        </row>
        <row r="48">
          <cell r="C48" t="str">
            <v>Alfuzosin 2.5mg tablets  /  Packsize 60</v>
          </cell>
        </row>
        <row r="49">
          <cell r="C49" t="str">
            <v>Almotriptan 12.5mg tablets  /  Packsize 3</v>
          </cell>
        </row>
        <row r="50">
          <cell r="C50" t="str">
            <v>Alverine 120mg capsules  /  Packsize 60</v>
          </cell>
        </row>
        <row r="51">
          <cell r="C51" t="str">
            <v>Alverine 60mg capsules  /  Packsize 100</v>
          </cell>
        </row>
        <row r="52">
          <cell r="C52" t="str">
            <v>Amikacin 500mg/2ml solution for injection vials  /  Packsize 5</v>
          </cell>
        </row>
        <row r="53">
          <cell r="C53" t="str">
            <v>Amiloride 5mg tablets  /  Packsize 28</v>
          </cell>
        </row>
        <row r="54">
          <cell r="C54" t="str">
            <v>Amiloride 5mg/5ml oral solution sugar free 150 ml  /  Packsize 1</v>
          </cell>
        </row>
        <row r="55">
          <cell r="C55" t="str">
            <v>Aminophylline 250mg/10ml solution for injection ampoules  /  Packsize 10</v>
          </cell>
        </row>
        <row r="56">
          <cell r="C56" t="str">
            <v>Amiodarone 100mg tablets  /  Packsize 28</v>
          </cell>
        </row>
        <row r="57">
          <cell r="C57" t="str">
            <v>Amiodarone 150mg/3ml solution for injection ampoules  /  Packsize 6</v>
          </cell>
        </row>
        <row r="58">
          <cell r="C58" t="str">
            <v>Amiodarone 150mg/3ml solution for injection ampoules  /  Packsize 10</v>
          </cell>
        </row>
        <row r="59">
          <cell r="C59" t="str">
            <v>Amiodarone 200mg tablets  /  Packsize 28</v>
          </cell>
        </row>
        <row r="60">
          <cell r="C60" t="str">
            <v>Amiodarone 300mg/10ml solution for injection pre-filled syringes  /  Packsize 1</v>
          </cell>
        </row>
        <row r="61">
          <cell r="C61" t="str">
            <v>Amisulpride 100mg tablets  /  Packsize 60</v>
          </cell>
        </row>
        <row r="62">
          <cell r="C62" t="str">
            <v>Amisulpride 100mg/ml oral solution sugar free 60 ml  /  Packsize 1</v>
          </cell>
        </row>
        <row r="63">
          <cell r="C63" t="str">
            <v>Amisulpride 200mg tablets  /  Packsize 60</v>
          </cell>
        </row>
        <row r="64">
          <cell r="C64" t="str">
            <v>Amisulpride 400mg tablets  /  Packsize 60</v>
          </cell>
        </row>
        <row r="65">
          <cell r="C65" t="str">
            <v>Amitriptyline 10mg tablets  /  Packsize 28</v>
          </cell>
        </row>
        <row r="66">
          <cell r="C66" t="str">
            <v>Amitriptyline 10mg/5ml oral solution sugar free 150 ml  /  Packsize 1</v>
          </cell>
        </row>
        <row r="67">
          <cell r="C67" t="str">
            <v>Amitriptyline 25mg tablets  /  Packsize 28</v>
          </cell>
        </row>
        <row r="68">
          <cell r="C68" t="str">
            <v>Amitriptyline 25mg/5ml oral solution sugar free 150 ml  /  Packsize 1</v>
          </cell>
        </row>
        <row r="69">
          <cell r="C69" t="str">
            <v>Amitriptyline 50mg tablets  /  Packsize 28</v>
          </cell>
        </row>
        <row r="70">
          <cell r="C70" t="str">
            <v>Amitriptyline 50mg/5ml oral solution sugar free 150 ml  /  Packsize 1</v>
          </cell>
        </row>
        <row r="71">
          <cell r="C71" t="str">
            <v>Amlodipine 10mg tablets  /  Packsize 28</v>
          </cell>
        </row>
        <row r="72">
          <cell r="C72" t="str">
            <v>Amlodipine 10mg/5ml (2mg/ml) oral solution 150 ml  /  Packsize 1</v>
          </cell>
        </row>
        <row r="73">
          <cell r="C73" t="str">
            <v>Amlodipine 5mg tablets  /  Packsize 28</v>
          </cell>
        </row>
        <row r="74">
          <cell r="C74" t="str">
            <v>Amlodipine 5mg/5ml (1mg/ml) oral solution 150 ml  /  Packsize 1</v>
          </cell>
        </row>
        <row r="75">
          <cell r="C75" t="str">
            <v>Amoxicillin 125mg/5ml oral suspension sugar free 100 ml  /  Packsize 1</v>
          </cell>
        </row>
        <row r="76">
          <cell r="C76" t="str">
            <v>Amoxicillin 125mg/5ml oral suspension sugar free 100 ml pre-labelled prepack  /  Packsize 1</v>
          </cell>
        </row>
        <row r="77">
          <cell r="C77" t="str">
            <v>Amoxicillin 1g powder for solution for injection vials  /  Packsize 1</v>
          </cell>
        </row>
        <row r="78">
          <cell r="C78" t="str">
            <v>Amoxicillin 1g powder for solution for injection vials  /  Packsize 10</v>
          </cell>
        </row>
        <row r="79">
          <cell r="C79" t="str">
            <v>Amoxicillin 250mg capsules  /  Packsize 21</v>
          </cell>
        </row>
        <row r="80">
          <cell r="C80" t="str">
            <v>Amoxicillin 250mg capsules prelabelled prepack  /  Packsize 15</v>
          </cell>
        </row>
        <row r="81">
          <cell r="C81" t="str">
            <v>Amoxicillin 250mg capsules prelabelled prepack  /  Packsize 21</v>
          </cell>
        </row>
        <row r="82">
          <cell r="C82" t="str">
            <v>Amoxicillin 250mg powder for solution for injection vials  /  Packsize 10</v>
          </cell>
        </row>
        <row r="83">
          <cell r="C83" t="str">
            <v>Amoxicillin 250mg/5ml oral suspension sugar free 100 ml  /  Packsize 1</v>
          </cell>
        </row>
        <row r="84">
          <cell r="C84" t="str">
            <v>Amoxicillin 250mg/5ml oral suspension sugar free 100 ml prelabelled prepack  /  Packsize 1</v>
          </cell>
        </row>
        <row r="85">
          <cell r="C85" t="str">
            <v>Amoxicillin 3g oral powder sachets sugar free  /  Packsize 2</v>
          </cell>
        </row>
        <row r="86">
          <cell r="C86" t="str">
            <v>Amoxicillin 500mg capsules  /  Packsize 21</v>
          </cell>
        </row>
        <row r="87">
          <cell r="C87" t="str">
            <v>Amoxicillin 500mg capsules  /  Packsize 100</v>
          </cell>
        </row>
        <row r="88">
          <cell r="C88" t="str">
            <v>Amoxicillin 500mg capsules prelabelled prepack  /  Packsize 15</v>
          </cell>
        </row>
        <row r="89">
          <cell r="C89" t="str">
            <v>Amoxicillin 500mg capsules prelabelled prepack  /  Packsize 21</v>
          </cell>
        </row>
        <row r="90">
          <cell r="C90" t="str">
            <v>Amoxicillin 500mg powder for solution for injection vials  /  Packsize 10</v>
          </cell>
        </row>
        <row r="91">
          <cell r="C91" t="str">
            <v>Anagrelide 500microgram capsules  /  Packsize 100</v>
          </cell>
        </row>
        <row r="92">
          <cell r="C92" t="str">
            <v>Anastrozole 1mg tablets  /  Packsize 28</v>
          </cell>
        </row>
        <row r="93">
          <cell r="C93" t="str">
            <v>Anidulafungin 100mg powder for solution for infusion vials  /  Packsize 1</v>
          </cell>
        </row>
        <row r="94">
          <cell r="C94" t="str">
            <v>Aqueous cream 100 gram  /  Packsize 1</v>
          </cell>
        </row>
        <row r="95">
          <cell r="C95" t="str">
            <v>Aqueous cream 500 gram  /  Packsize 1</v>
          </cell>
        </row>
        <row r="96">
          <cell r="C96" t="str">
            <v>Argipressin 20units/1ml solution for injection ampoules (synthetic vasopressin)  /  Packsize 10</v>
          </cell>
        </row>
        <row r="97">
          <cell r="C97" t="str">
            <v>Aripiprazole 10mg orodispersible tablets sugar free (generic)  /  Packsize 28</v>
          </cell>
        </row>
        <row r="98">
          <cell r="C98" t="str">
            <v>Aripiprazole 10mg tablets (Abilify or equivalent)  /  Packsize 28</v>
          </cell>
        </row>
        <row r="99">
          <cell r="C99" t="str">
            <v>Aripiprazole 15mg orodispersible tablets sugar free (generic)  /  Packsize 28</v>
          </cell>
        </row>
        <row r="100">
          <cell r="C100" t="str">
            <v>Aripiprazole 15mg tablets (Abilify or equivalent)  /  Packsize 28</v>
          </cell>
        </row>
        <row r="101">
          <cell r="C101" t="str">
            <v>Aripiprazole 1mg/ml oral solution 150ml  (Abilify 5mg/5ml or equivalent)  /  Packsize 1</v>
          </cell>
        </row>
        <row r="102">
          <cell r="C102" t="str">
            <v>Aripiprazole 30mg tablets (Abilify or equivalent)  /  Packsize 28</v>
          </cell>
        </row>
        <row r="103">
          <cell r="C103" t="str">
            <v>Aripiprazole 5mg tablets (Abilify or equivalent)  /  Packsize 28</v>
          </cell>
        </row>
        <row r="104">
          <cell r="C104" t="str">
            <v>Ascorbic acid 100mg tablets  /  Packsize 28</v>
          </cell>
        </row>
        <row r="105">
          <cell r="C105" t="str">
            <v>Ascorbic acid 200mg tablets  /  Packsize 28</v>
          </cell>
        </row>
        <row r="106">
          <cell r="C106" t="str">
            <v>Ascorbic acid 500mg tablets  /  Packsize 28</v>
          </cell>
        </row>
        <row r="107">
          <cell r="C107" t="str">
            <v>Ascorbic acid 50mg tablets  /  Packsize 28</v>
          </cell>
        </row>
        <row r="108">
          <cell r="C108" t="str">
            <v>Aspirin 150mg suppositories  /  Packsize 10</v>
          </cell>
        </row>
        <row r="109">
          <cell r="C109" t="str">
            <v>Aspirin 300mg suppositories  /  Packsize 10</v>
          </cell>
        </row>
        <row r="110">
          <cell r="C110" t="str">
            <v>Aspirin 75mg dispersible tablets  /  Packsize 28</v>
          </cell>
        </row>
        <row r="111">
          <cell r="C111" t="str">
            <v>Aspirin 75mg dispersible tablets  /  Packsize 100</v>
          </cell>
        </row>
        <row r="112">
          <cell r="C112" t="str">
            <v>Aspirin 75mg gastro-resistant tablets  /  Packsize 28</v>
          </cell>
        </row>
        <row r="113">
          <cell r="C113" t="str">
            <v>Aspirin 75mg gastro-resistant tablets  /  Packsize 56</v>
          </cell>
        </row>
        <row r="114">
          <cell r="C114" t="str">
            <v>Atenolol 100mg tablets  /  Packsize 28</v>
          </cell>
        </row>
        <row r="115">
          <cell r="C115" t="str">
            <v>Atenolol 25mg tablets  /  Packsize 28</v>
          </cell>
        </row>
        <row r="116">
          <cell r="C116" t="str">
            <v>Atenolol 25mg/5ml oral solution sugar free 300 ml  /  Packsize 1</v>
          </cell>
        </row>
        <row r="117">
          <cell r="C117" t="str">
            <v>Atenolol 50mg tablets  /  Packsize 28</v>
          </cell>
        </row>
        <row r="118">
          <cell r="C118" t="str">
            <v>Atorvastatin 10mg tablets  /  Packsize 28</v>
          </cell>
        </row>
        <row r="119">
          <cell r="C119" t="str">
            <v>Atorvastatin 20mg tablets  /  Packsize 28</v>
          </cell>
        </row>
        <row r="120">
          <cell r="C120" t="str">
            <v>Atorvastatin 40mg tablets  /  Packsize 28</v>
          </cell>
        </row>
        <row r="121">
          <cell r="C121" t="str">
            <v>Atorvastatin 80mg tablets  /  Packsize 28</v>
          </cell>
        </row>
        <row r="122">
          <cell r="C122" t="str">
            <v>Atosiban 37.5mg/5ml solution for infusion vials  /  Packsize 1</v>
          </cell>
        </row>
        <row r="123">
          <cell r="C123" t="str">
            <v>Atosiban 6.75mg/0.9ml solution for injection ampoules  /  Packsize 1</v>
          </cell>
        </row>
        <row r="124">
          <cell r="C124" t="str">
            <v>Atosiban 6.75mg/0.9ml solution for injection vials  /  Packsize 1</v>
          </cell>
        </row>
        <row r="125">
          <cell r="C125" t="str">
            <v>Atovaquone 250mg / Proguanil 100mg tablets  /  Packsize 12</v>
          </cell>
        </row>
        <row r="126">
          <cell r="C126" t="str">
            <v>Atracurium besilate 25mg/2.5ml solution for injection ampoules  /  Packsize 5</v>
          </cell>
        </row>
        <row r="127">
          <cell r="C127" t="str">
            <v>Atracurium besilate 25mg/2.5ml solution for injection ampoules  /  Packsize 10</v>
          </cell>
        </row>
        <row r="128">
          <cell r="C128" t="str">
            <v>Atracurium besilate 50mg/5ml solution for injection ampoules  /  Packsize 5</v>
          </cell>
        </row>
        <row r="129">
          <cell r="C129" t="str">
            <v>Atracurium besilate 50mg/5ml solution for injection ampoules  /  Packsize 10</v>
          </cell>
        </row>
        <row r="130">
          <cell r="C130" t="str">
            <v>Atropine 1% eye drops 10 ml  /  Packsize 1</v>
          </cell>
        </row>
        <row r="131">
          <cell r="C131" t="str">
            <v>Atropine 1mg/1ml solution for injection ampoules  /  Packsize 10</v>
          </cell>
        </row>
        <row r="132">
          <cell r="C132" t="str">
            <v>Atropine 600micrograms/1ml solution for injection ampoules  /  Packsize 10</v>
          </cell>
        </row>
        <row r="133">
          <cell r="C133" t="str">
            <v>Azathioprine 25mg tablets  /  Packsize 28</v>
          </cell>
        </row>
        <row r="134">
          <cell r="C134" t="str">
            <v>Azathioprine 25mg tablets  /  Packsize 100</v>
          </cell>
        </row>
        <row r="135">
          <cell r="C135" t="str">
            <v>Azathioprine 50mg tablets  /  Packsize 56</v>
          </cell>
        </row>
        <row r="136">
          <cell r="C136" t="str">
            <v>Azathioprine 50mg tablets  /  Packsize 100</v>
          </cell>
        </row>
        <row r="137">
          <cell r="C137" t="str">
            <v>Azithromycin 200mg/5ml oral suspension 15 ml  /  Packsize 1</v>
          </cell>
        </row>
        <row r="138">
          <cell r="C138" t="str">
            <v>Azithromycin 200mg/5ml oral suspension 22.5 ml  /  Packsize 1</v>
          </cell>
        </row>
        <row r="139">
          <cell r="C139" t="str">
            <v>Azithromycin 200mg/5ml oral suspension 30 ml  /  Packsize 1</v>
          </cell>
        </row>
        <row r="140">
          <cell r="C140" t="str">
            <v>Azithromycin 250mg capsules  /  Packsize 4</v>
          </cell>
        </row>
        <row r="141">
          <cell r="C141" t="str">
            <v>Azithromycin 250mg tablets  /  Packsize 4</v>
          </cell>
        </row>
        <row r="142">
          <cell r="C142" t="str">
            <v>Azithromycin 500mg powder for solution for infusion vials  /  Packsize 1</v>
          </cell>
        </row>
        <row r="143">
          <cell r="C143" t="str">
            <v>/  Packsize 3%_x0000__x0000_Baclofen 10mg tablets  /  Packsize 84A_x0000__x0000_Baclofen 10mg/20ml solution for injection ampoules  /  Packsize 1A_x0000__x0000_Baclofen 10mg/5ml solution for injection ampoules  /  Packsize 10A_x0000__x0000_Baclofen 40mg/20ml solution for injection ampoules  /  Packsize 1I_x0000__x0000_Baclofen 50micrograms/1ml solution for injection ampoules  /  Packsize 10?_x0000__x0000_Baclofen 5mg/5ml oral solution sugar free 300 ml  /  Packsize 1C_x0000__x0000_Beclometasone 50micrograms/dose nasal spray 200 dose  /  Packsize 1H_x0000__x0000_Bendamustine 100mg powder for solution for infusion vials  /  Packsize 1H_x0000__x0000_Bendamustine 100mg powder for solution for infusion vials  /  Packsize 5G_x0000__x0000_Bendamustine 25mg powder for solution for infusion vials  /  Packsize 1G_x0000__x0000_Bendamustine 25mg powder for solution for infusion vials  /  Packsize 51_x0000__x0000_Bendroflumethiazide 2.5mg tablets  /  Packsize 28(_x0000__x0000_Betahistine 16mg tablets  /  Packsize 84'_x0000__x0000_Betahistine 8mg tablets  /  Packsize 84:_x0000__x0000_Betamethasone 0.1% ear/eye/nose drops 10 ml  /  Packsize 19_x0000__x0000_Betamethasone 0.1% ear/eye/nose drops 5 ml  /  Packsize 19_x0000__x0000_Betamethasone valerate 0.1% cream 100 gram  /  Packsize 18_x0000__x0000_Betamethasone valerate 0.1% cream 30 gram  /  Packsize 1&lt;_x0000__x0000_Betamethasone valerate 0.1% ointment 100 gram  /  Packsize 1;_x0000__x0000_Betamethasone valerate 0.1% ointment 30 gram  /  Packsize 1*_x0000__x0000_Bezafibrate 200mg tablets  /  Packsize 100:_x0000__x0000_Bimatoprost 300micrograms/ml eye drops 3 ml  /  Packsize 1,_x0000__x0000_Bisacodyl 10mg suppositories  /  Packsize 126_x0000__x0000_Bisacodyl 5mg gastro-resistant tablets  /  Packsize 60l_x0000__x0000_Bismuth subnitrate 20% / Iodoform 40% paste impregnated gauze dressing 1.25cm x 100cm (BIPP)  /  Packsize 10k_x0000__x0000_Bismuth subnitrate 20% / Iodoform 40% paste impregnated gauze dressing 1.25cm x 200cm (BIPP)  /  Packsize 5k_x0000__x0000_Bismuth subnitrate 20% / Iodoform 40% paste impregnated gauze dressing 1.25cm x 300cm (BIPP)  /  Packsize 5k_x0000__x0000_Bismuth subnitrate 20% / Iodoform 40% paste impregnated gauze dressing 2.5cm X 100cm (BIPP)  /  Packsize 10j_x0000__x0000_Bismuth subnitrate 20% / Iodoform 40% paste impregnated gauze dressing 2.5cm x 200cm (BIPP)  /  Packsize 5j_x0000__x0000_Bismuth subnitrate 20% / Iodoform 40% paste impregnated gauze dressing 2.5cm x 300cm (BIPP)  /  Packsize 5?_x0000__x0000_Bismuth subnitrate and Iodoform paste 30g (BIPP)  /  Packsize 1)_x0000__x0000_Bisoprolol 1.25mg tablets  /  Packsize 28'_x0000__x0000_Bisoprolol 10mg tablets  /  Packsize 28(_x0000__x0000_Bisoprolol 2.5mg tablets  /  Packsize 28)_x0000__x0000_Bisoprolol 3.75mg tablets  /  Packsize 28&amp;_x0000__x0000_Bisoprolol 5mg tablets  /  Packsize 28(_x0000__x0000_Bisoprolol 7.5mg tablets  /  Packsize 28H_x0000__x0000_Bivalirudin 250mg powder for solution for injection vials  /  Packsize 1I_x0000__x0000_Bivalirudin 250mg powder for solution for injection vials  /  Packsize 10&amp;_x0000__x0000_Bosentan 125mg tablets  /  Packsize 56'_x0000__x0000_Bosentan 62.5mg tablets  /  Packsize 56._x0000__x0000_Brimonidine 0.2% eye drops 5 ml  /  Packsize 12_x0000__x0000_Brinzolamide 10mg/ml eye drops 5 ml  /  Packsize 1r_x0000__x0000_Budesonide 100micrograms/dose / Formoterol 6micrograms/dose dry powder inhaler 120 dose (Symbicort)  /  Packsize 1_x0000__x0000_Budesonide 200(160)micrograms/dose / Formoterol 6(4.5)micrograms/dose dry powder inhaler 120 dose (DuoResp Spiromax)  /  Packsize 1r_x0000__x0000_Budesonide 200micrograms/dose / Formoterol 6micrograms/dose dry powder inhaler 120 dose (Symbicort)  /  Packsize 1U_x0000__x0000_Budesonide 250micrograms/ml nebuliser liquid 2ml unit dose amps/vials  /  Packsize 20_x0000__x0000_Budesonide 400(320)micrograms/dose / Formoterol 12(9)micrograms/dose dry powder inhaler 60 dose (DuoResp Spiromax)  /  Packsize 1r_x0000__x0000_Budesonide 400micrograms/dose / Formoterol 12micrograms/dose dry powder inhaler 60 dose (Symbicort)  /  Packsize 1U_x0000__x0000_Budesonide 500micrograms/ml nebuliser liquid 2ml unit dose amps/vials  /  Packsize 20&amp;_x0000__x0000_Bumetanide 1mg tablets  /  Packsize 28&amp;_x0000__x0000_Bumetanide 5mg tablets  /  Packsize 28U_x0000__x0000_Bupivacaine 25mg/10ml (0.25%) solution for injection ampoules (glass)  /  Packsize 10W_x0000__x0000_Bupivacaine 25mg/10ml (0.25%) solution for injection ampoules (plastic)  /  Packsize 20g_x0000__x0000_Bupivacaine 25mg/10ml (0.25%) solution for injection wrapped ampoules (sterile plastic)  /  Packsize 10_x0000__x0000_Bupivacaine 50mg/10ml (0.5%) / Adrenaline 50micrograms/10ml (1 in 200000) solution for injection ampoules(glass)  /  Packsize 10T_x0000__x0000_Bupivacaine 50mg/10ml (0.5%) solution for injection ampoules (glass)  /  Packsize 10V_x0000__x0000_Bupivacaine 50mg/10ml (0.5%) solution for injection ampoules (plastic)  /  Packsize 20f_x0000__x0000_Bupivacaine 50mg/10ml (0.5%) solution for injection wrapped ampoules (sterile plastic)  /  Packsize 10_x0000__x0000_Buprenorphine 10micrograms/hour for 7 days patches (Butrans,Butec, Reletrans, Panitaz, Sevodyne, Bupramyl, or eqv)  /  Packsize 4c_x0000__x0000_Buprenorphine 15micrograms/hour for 7 days patches (Butrans,Butec, Reletrans or eqv)  /  Packsize 4_x0000__x0000_Buprenorphine 20micrograms/hour  for 7 days patches  (Butrans,Butec, Reletrans, Panitaz, Sevodyne, Bupramyl, or eqv)  /  Packsize 4&gt;_x0000__x0000_Buprenorphine 2mg sublingual tablets sugar free  /  Packsize 7__x0000__x0000_Buprenorphine 35micrograms/hour for 72 hours patches (e.g. Hapoctasin/Prenotrix)  /  Packsize 4_x0000__x0000_Buprenorphine 35micrograms/hour for 96 hours patches (e.g. Bupeaze/Burplast/Transtec/Carlosafine/Relevtec/Turgeon)  /  Packsize 4G_x0000__x0000_Buprenorphine 400microgram sublingual tablets sugar free  /  Packsize 7b_x0000__x0000_Buprenorphine 52.5micrograms/hour for 72 hours patches  (e.g. Hapoctasin/Prenotrix)  /  Packsize 4_x0000__x0000_Buprenorphine 52.5micrograms/hour for 96 hours patches (e.g. Bupeaze/Burplast/Transtec/Carlosafine/Relevtec/Turgeon)  /  Packsize 4_x0000__x0000_Buprenorphine 5micrograms/hour  for 7 days patches  (Butrans,Butec, Reletrans, Panitaz, Sevodyne, Bupramyl, or eqv)  /  Packsize 4`_x0000__x0000_Buprenorphine 70micrograms/hour for 72 hours patches  (e.g. Hapoctasin/Prenotrix)  /  Packsize 4_x0000__x0000_Buprenorphine 70micrograms/hour for 96 hours patches (e.g. Bupeaze/Burplast/Transtec/Carlosafine/Relevtec/Turgeon)  /  Packsize 4&gt;_x0000__x0000_Buprenorphine 8mg sublingual tablets sugar free  /  Packsize 7&amp;_x0000__x0000_Buspirone 10mg tablets  /  Packsize 30%_x0000__x0000_Buspirone 5mg tablets  /  Packsize 307_x0000__x0000_Busulfan 60mg/10ml solution for infusion  /  Packsize 8'_x0000__x0000_Cabergoline 1mg tablets  /  Packsize 20'_x0000__x0000_Cabergoline 2mg tablets  /  Packsize 20/_x0000__x0000_Cabergoline 500microgram tablets  /  Packsize 8I_x0000__x0000_Caffeine citrate 10mg/1ml solution for injection ampoules  /  Packsize 10i_x0000__x0000_Caffeine citrate 20mg/1ml (10mg/ml base) solution for infusion and oral solution ampoules  /  Packsize 10J_x0000__x0000_Caffeine citrate 50mg/5ml (25mg/5ml base) 5ml oral solution  /  Packsize 10_x0000__x0000_Calcitriol 250nanogram capsules  /  Packsize 1000_x0000__x0000_Calcitriol 500nanogram capsules  /  Packsize 100V_x0000__x0000_Calcium folinate 100mg/10ml solution for injection vials (Folinic acid)  /  Packsize 1W_x0000__x0000_Calcium folinate 100mg/10ml solution for injection vials (Folinic acid)  /  Packsize 10&lt;_x0000__x0000_Calcium folinate 15mg tablets (Folinic acid)  /  Packsize 10V_x0000__x0000_Calcium folinate 300mg/30ml solution for injection vials (Folinic acid)  /  Packsize 1V_x0000__x0000_Calcium folinate 350mg/35ml solution for injection vials (Folinic acid)  /  Packsize 1W_x0000__x0000_Calcium folinate 350mg/35ml solution for injection vials (Folinic acid)  /  Packsize 10T_x0000__x0000_Calcium folinate 50mg/5ml solution for injection vials (Folinic acid)  /  Packsize 1U_x0000__x0000_Calcium folinate 50mg/5ml solution for injection vials (Folinic acid)  /  Packsize 10S_x0000__x0000_Calcium gluconate 10% solution for injection 10ml ampoules(plastic)  /  Packsize 20(_x0000__x0000_Candesartan 16mg tablets  /  Packsize 28&amp;_x0000__x0000_Candesartan 2mg tablets  /  Packsize 7(_x0000__x0000_Candesartan 32mg tablets  /  Packsize 28'_x0000__x0000_Candesartan 4mg tablets  /  Packsize 28'_x0000__x0000_Candesartan 8mg tablets  /  Packsize 28*_x0000__x0000_Capecitabine 150mg tablets  /  Packsize 60*_x0000__x0000_Capecitabine 300mg tablets  /  Packsize 60+_x0000__x0000_Capecitabine 500mg tablets  /  Packsize 120(_x0000__x0000_Captopril 12.5mg tablets  /  Packsize 56&amp;_x0000__x0000_Captopril 25mg tablets  /  Packsize 565_x0000__x0000_Captopril 25mg/5ml oral solution 100ml  /  Packsize 1&amp;_x0000__x0000_Captopril 50mg tablets  /  Packsize 564_x0000__x0000_Captopril 5mg/5ml oral solution 100ml  /  Packsize 1)_x0000__x0000_Carbimazole 20mg tablets  /  Packsize 100(_x0000__x0000_Carbimazole 5mg tablets  /  Packsize 100-_x0000__x0000_Carbocisteine 375mg capsules  /  Packsize 120N_x0000__x0000_Carbocisteine 750mg/10ml oral solution 10ml sachets sugar free  /  Packsize 15A_x0000__x0000_Carboplatin 150mg/15ml solution for infusion vials  /  Packsize 1A_x0000__x0000_Carboplatin 450mg/45ml solution for infusion vials  /  Packsize 1?_x0000__x0000_Carboplatin 50mg/5ml solution for infusion vials  /  Packsize 1A_x0000__x0000_Carboplatin 600mg/60ml solution for infusion vials  /  Packsize 19_x0000__x0000_Carmellose 0.5% eye drops 0.4ml unit dose  /  Packsize 309_x0000_</v>
          </cell>
        </row>
        <row r="144">
          <cell r="C144" t="e">
            <v>#N/A</v>
          </cell>
        </row>
        <row r="145">
          <cell r="C145" t="e">
            <v>#N/A</v>
          </cell>
        </row>
        <row r="146">
          <cell r="C146" t="e">
            <v>#N/A</v>
          </cell>
        </row>
        <row r="147">
          <cell r="C147" t="e">
            <v>#N/A</v>
          </cell>
        </row>
        <row r="148">
          <cell r="C148" t="e">
            <v>#N/A</v>
          </cell>
        </row>
        <row r="149">
          <cell r="C149" t="e">
            <v>#N/A</v>
          </cell>
        </row>
        <row r="150">
          <cell r="C150" t="e">
            <v>#N/A</v>
          </cell>
        </row>
        <row r="151">
          <cell r="C151" t="e">
            <v>#N/A</v>
          </cell>
        </row>
        <row r="152">
          <cell r="C152" t="e">
            <v>#N/A</v>
          </cell>
        </row>
        <row r="153">
          <cell r="C153" t="e">
            <v>#N/A</v>
          </cell>
        </row>
        <row r="154">
          <cell r="C154" t="e">
            <v>#N/A</v>
          </cell>
        </row>
        <row r="155">
          <cell r="C155" t="e">
            <v>#N/A</v>
          </cell>
        </row>
        <row r="156">
          <cell r="C156" t="str">
            <v>Bendroflumethiazide 5mg tablets  /  Packsize 28</v>
          </cell>
        </row>
        <row r="157">
          <cell r="C157" t="e">
            <v>#N/A</v>
          </cell>
        </row>
        <row r="158">
          <cell r="C158" t="e">
            <v>#N/A</v>
          </cell>
        </row>
        <row r="159">
          <cell r="C159" t="e">
            <v>#N/A</v>
          </cell>
        </row>
        <row r="160">
          <cell r="C160" t="e">
            <v>#N/A</v>
          </cell>
        </row>
        <row r="161">
          <cell r="C161" t="e">
            <v>#N/A</v>
          </cell>
        </row>
        <row r="162">
          <cell r="C162" t="e">
            <v>#N/A</v>
          </cell>
        </row>
        <row r="163">
          <cell r="C163" t="e">
            <v>#N/A</v>
          </cell>
        </row>
        <row r="164">
          <cell r="C164" t="e">
            <v>#N/A</v>
          </cell>
        </row>
        <row r="165">
          <cell r="C165" t="e">
            <v>#N/A</v>
          </cell>
        </row>
        <row r="166">
          <cell r="C166" t="e">
            <v>#N/A</v>
          </cell>
        </row>
        <row r="167">
          <cell r="C167" t="e">
            <v>#N/A</v>
          </cell>
        </row>
        <row r="168">
          <cell r="C168" t="e">
            <v>#N/A</v>
          </cell>
        </row>
        <row r="169">
          <cell r="C169" t="e">
            <v>#N/A</v>
          </cell>
        </row>
        <row r="170">
          <cell r="C170" t="e">
            <v>#N/A</v>
          </cell>
        </row>
        <row r="171">
          <cell r="C171" t="e">
            <v>#N/A</v>
          </cell>
        </row>
        <row r="172">
          <cell r="C172" t="e">
            <v>#N/A</v>
          </cell>
        </row>
        <row r="173">
          <cell r="C173" t="e">
            <v>#N/A</v>
          </cell>
        </row>
        <row r="174">
          <cell r="C174" t="e">
            <v>#N/A</v>
          </cell>
        </row>
        <row r="175">
          <cell r="C175" t="e">
            <v>#N/A</v>
          </cell>
        </row>
        <row r="176">
          <cell r="C176" t="e">
            <v>#N/A</v>
          </cell>
        </row>
        <row r="177">
          <cell r="C177" t="e">
            <v>#N/A</v>
          </cell>
        </row>
        <row r="178">
          <cell r="C178" t="e">
            <v>#N/A</v>
          </cell>
        </row>
        <row r="179">
          <cell r="C179" t="str">
            <v>Bisoprolol 3.75mg tablets  /  Packsize 28</v>
          </cell>
        </row>
        <row r="180">
          <cell r="C180" t="str">
            <v>Bisoprolol 5mg tablets  /  Packsize 28</v>
          </cell>
        </row>
        <row r="181">
          <cell r="C181" t="str">
            <v>Bisoprolol 7.5mg tablets  /  Packsize 28</v>
          </cell>
        </row>
        <row r="182">
          <cell r="C182" t="str">
            <v>Bivalirudin 250mg powder for solution for injection vials  /  Packsize 1</v>
          </cell>
        </row>
        <row r="183">
          <cell r="C183" t="str">
            <v>Bivalirudin 250mg powder for solution for injection vials  /  Packsize 10</v>
          </cell>
        </row>
        <row r="184">
          <cell r="C184" t="str">
            <v>Bosentan 125mg tablets  /  Packsize 56</v>
          </cell>
        </row>
        <row r="185">
          <cell r="C185" t="str">
            <v>Bosentan 62.5mg tablets  /  Packsize 56</v>
          </cell>
        </row>
        <row r="186">
          <cell r="C186" t="str">
            <v>Brimonidine 0.2% eye drops 5 ml  /  Packsize 1</v>
          </cell>
        </row>
        <row r="187">
          <cell r="C187" t="str">
            <v>Brinzolamide 10mg/ml eye drops 5 ml  /  Packsize 1</v>
          </cell>
        </row>
        <row r="188">
          <cell r="C188" t="str">
            <v>Budesonide 100micrograms/dose / Formoterol 6micrograms/dose dry powder inhaler 120 dose (Symbicort)  /  Packsize 1</v>
          </cell>
        </row>
        <row r="189">
          <cell r="C189" t="str">
            <v>Budesonide 200(160)micrograms/dose / Formoterol 6(4.5)micrograms/dose dry powder inhaler 120 dose (DuoResp Spiromax)  /  Packsize 1</v>
          </cell>
        </row>
        <row r="190">
          <cell r="C190" t="str">
            <v>Budesonide 200micrograms/dose / Formoterol 6micrograms/dose dry powder inhaler 120 dose (Symbicort)  /  Packsize 1</v>
          </cell>
        </row>
        <row r="191">
          <cell r="C191" t="str">
            <v>Budesonide 250micrograms/ml nebuliser liquid 2ml unit dose amps/vials  /  Packsize 20</v>
          </cell>
        </row>
        <row r="192">
          <cell r="C192" t="str">
            <v>Budesonide 400(320)micrograms/dose / Formoterol 12(9)micrograms/dose dry powder inhaler 60 dose (DuoResp Spiromax)  /  Packsize 1</v>
          </cell>
        </row>
        <row r="193">
          <cell r="C193" t="str">
            <v>Budesonide 400micrograms/dose / Formoterol 12micrograms/dose dry powder inhaler 60 dose (Symbicort)  /  Packsize 1</v>
          </cell>
        </row>
        <row r="194">
          <cell r="C194" t="str">
            <v>Budesonide 500micrograms/ml nebuliser liquid 2ml unit dose amps/vials  /  Packsize 20</v>
          </cell>
        </row>
        <row r="195">
          <cell r="C195" t="str">
            <v>Bumetanide 1mg tablets  /  Packsize 28</v>
          </cell>
        </row>
        <row r="196">
          <cell r="C196" t="str">
            <v>Bumetanide 5mg tablets  /  Packsize 28</v>
          </cell>
        </row>
        <row r="197">
          <cell r="C197" t="str">
            <v>Bupivacaine 25mg/10ml (0.25%) solution for injection ampoules (glass)  /  Packsize 10</v>
          </cell>
        </row>
        <row r="198">
          <cell r="C198" t="str">
            <v>Bupivacaine 25mg/10ml (0.25%) solution for injection ampoules (plastic)  /  Packsize 20</v>
          </cell>
        </row>
        <row r="199">
          <cell r="C199" t="str">
            <v>Bupivacaine 25mg/10ml (0.25%) solution for injection wrapped ampoules (sterile plastic)  /  Packsize 10</v>
          </cell>
        </row>
        <row r="200">
          <cell r="C200" t="str">
            <v>Bupivacaine 50mg/10ml (0.5%) / Adrenaline 50micrograms/10ml (1 in 200000) solution for injection ampoules(glass)  /  Packsize 10</v>
          </cell>
        </row>
        <row r="201">
          <cell r="C201" t="str">
            <v>Bupivacaine 50mg/10ml (0.5%) solution for injection ampoules (glass)  /  Packsize 10</v>
          </cell>
        </row>
        <row r="202">
          <cell r="C202" t="str">
            <v>Bupivacaine 50mg/10ml (0.5%) solution for injection ampoules (plastic)  /  Packsize 20</v>
          </cell>
        </row>
        <row r="203">
          <cell r="C203" t="str">
            <v>Bupivacaine 50mg/10ml (0.5%) solution for injection wrapped ampoules (sterile plastic)  /  Packsize 10</v>
          </cell>
        </row>
        <row r="204">
          <cell r="C204" t="str">
            <v>Buprenorphine 10micrograms/hour for 7 days patches (Butrans,Butec, Reletrans, Panitaz, Sevodyne, Bupramyl, or eqv)  /  Packsize 4</v>
          </cell>
        </row>
        <row r="205">
          <cell r="C205" t="str">
            <v>Buprenorphine 15micrograms/hour for 7 days patches (Butrans,Butec, Reletrans or eqv)  /  Packsize 4</v>
          </cell>
        </row>
        <row r="206">
          <cell r="C206" t="str">
            <v>Buprenorphine 20micrograms/hour  for 7 days patches  (Butrans,Butec, Reletrans, Panitaz, Sevodyne, Bupramyl, or eqv)  /  Packsize 4</v>
          </cell>
        </row>
        <row r="207">
          <cell r="C207" t="str">
            <v>Buprenorphine 2mg sublingual tablets sugar free  /  Packsize 7</v>
          </cell>
        </row>
        <row r="208">
          <cell r="C208" t="str">
            <v>Buprenorphine 35micrograms/hour for 72 hours patches (e.g. Hapoctasin/Prenotrix)  /  Packsize 4</v>
          </cell>
        </row>
        <row r="209">
          <cell r="C209" t="str">
            <v>Buprenorphine 35micrograms/hour for 96 hours patches (e.g. Bupeaze/Burplast/Transtec/Carlosafine/Relevtec/Turgeon)  /  Packsize 4</v>
          </cell>
        </row>
        <row r="210">
          <cell r="C210" t="str">
            <v>Buprenorphine 400microgram sublingual tablets sugar free  /  Packsize 7</v>
          </cell>
        </row>
        <row r="211">
          <cell r="C211" t="str">
            <v>Buprenorphine 52.5micrograms/hour for 72 hours patches  (e.g. Hapoctasin/Prenotrix)  /  Packsize 4</v>
          </cell>
        </row>
        <row r="212">
          <cell r="C212" t="str">
            <v>Buprenorphine 52.5micrograms/hour for 96 hours patches (e.g. Bupeaze/Burplast/Transtec/Carlosafine/Relevtec/Turgeon)  /  Packsize 4</v>
          </cell>
        </row>
        <row r="213">
          <cell r="C213" t="str">
            <v>Buprenorphine 5micrograms/hour  for 7 days patches  (Butrans,Butec, Reletrans, Panitaz, Sevodyne, Bupramyl, or eqv)  /  Packsize 4</v>
          </cell>
        </row>
        <row r="214">
          <cell r="C214" t="str">
            <v>Buprenorphine 70micrograms/hour for 72 hours patches  (e.g. Hapoctasin/Prenotrix)  /  Packsize 4</v>
          </cell>
        </row>
        <row r="215">
          <cell r="C215" t="str">
            <v>Buprenorphine 70micrograms/hour for 96 hours patches (e.g. Bupeaze/Burplast/Transtec/Carlosafine/Relevtec/Turgeon)  /  Packsize 4</v>
          </cell>
        </row>
        <row r="216">
          <cell r="C216" t="str">
            <v>Buprenorphine 8mg sublingual tablets sugar free  /  Packsize 7</v>
          </cell>
        </row>
        <row r="217">
          <cell r="C217" t="str">
            <v>Buspirone 10mg tablets  /  Packsize 30</v>
          </cell>
        </row>
        <row r="218">
          <cell r="C218" t="str">
            <v>Buspirone 5mg tablets  /  Packsize 30</v>
          </cell>
        </row>
        <row r="219">
          <cell r="C219" t="str">
            <v>Busulfan 60mg/10ml solution for infusion  /  Packsize 8</v>
          </cell>
        </row>
        <row r="220">
          <cell r="C220" t="str">
            <v>Cabergoline 1mg tablets  /  Packsize 20</v>
          </cell>
        </row>
        <row r="221">
          <cell r="C221" t="str">
            <v>Cabergoline 2mg tablets  /  Packsize 20</v>
          </cell>
        </row>
        <row r="222">
          <cell r="C222" t="str">
            <v>Cabergoline 500microgram tablets  /  Packsize 8</v>
          </cell>
        </row>
        <row r="223">
          <cell r="C223" t="str">
            <v>Caffeine citrate 10mg/1ml solution for injection ampoules  /  Packsize 10</v>
          </cell>
        </row>
        <row r="224">
          <cell r="C224" t="str">
            <v>Caffeine citrate 20mg/1ml (10mg/ml base) solution for infusion and oral solution ampoules  /  Packsize 10</v>
          </cell>
        </row>
        <row r="225">
          <cell r="C225" t="str">
            <v>Caffeine citrate 50mg/5ml (25mg/5ml base) 5ml oral solution  /  Packsize 1</v>
          </cell>
        </row>
        <row r="226">
          <cell r="C226" t="str">
            <v>Calcitriol 250nanogram capsules  /  Packsize 100</v>
          </cell>
        </row>
        <row r="227">
          <cell r="C227" t="str">
            <v>Calcitriol 500nanogram capsules  /  Packsize 100</v>
          </cell>
        </row>
        <row r="228">
          <cell r="C228" t="str">
            <v>Calcium folinate 100mg/10ml solution for injection vials (Folinic acid)  /  Packsize 1</v>
          </cell>
        </row>
        <row r="229">
          <cell r="C229" t="str">
            <v>Calcium folinate 100mg/10ml solution for injection vials (Folinic acid)  /  Packsize 10</v>
          </cell>
        </row>
        <row r="230">
          <cell r="C230" t="str">
            <v>Calcium folinate 15mg tablets (Folinic acid)  /  Packsize 10</v>
          </cell>
        </row>
        <row r="231">
          <cell r="C231" t="str">
            <v>Calcium folinate 300mg/30ml solution for injection vials (Folinic acid)  /  Packsize 1</v>
          </cell>
        </row>
        <row r="232">
          <cell r="C232" t="str">
            <v>Calcium folinate 350mg/35ml solution for injection vials (Folinic acid)  /  Packsize 1</v>
          </cell>
        </row>
        <row r="233">
          <cell r="C233" t="str">
            <v>Calcium folinate 350mg/35ml solution for injection vials (Folinic acid)  /  Packsize 10</v>
          </cell>
        </row>
        <row r="234">
          <cell r="C234" t="str">
            <v>Calcium folinate 50mg/5ml solution for injection vials (Folinic acid)  /  Packsize 1</v>
          </cell>
        </row>
        <row r="235">
          <cell r="C235" t="str">
            <v>Calcium folinate 50mg/5ml solution for injection vials (Folinic acid)  /  Packsize 10</v>
          </cell>
        </row>
        <row r="236">
          <cell r="C236" t="str">
            <v>Calcium gluconate 10% solution for injection 10ml ampoules(plastic)  /  Packsize 20</v>
          </cell>
        </row>
        <row r="237">
          <cell r="C237" t="str">
            <v>Candesartan 16mg tablets  /  Packsize 28</v>
          </cell>
        </row>
        <row r="238">
          <cell r="C238" t="str">
            <v>Candesartan 2mg tablets  /  Packsize 7</v>
          </cell>
        </row>
        <row r="239">
          <cell r="C239" t="str">
            <v>Candesartan 32mg tablets  /  Packsize 28</v>
          </cell>
        </row>
        <row r="240">
          <cell r="C240" t="str">
            <v>Candesartan 4mg tablets  /  Packsize 28</v>
          </cell>
        </row>
        <row r="241">
          <cell r="C241" t="str">
            <v>Candesartan 8mg tablets  /  Packsize 28</v>
          </cell>
        </row>
        <row r="242">
          <cell r="C242" t="str">
            <v>Capecitabine 150mg tablets  /  Packsize 60</v>
          </cell>
        </row>
        <row r="243">
          <cell r="C243" t="str">
            <v>Capecitabine 300mg tablets  /  Packsize 60</v>
          </cell>
        </row>
        <row r="244">
          <cell r="C244" t="str">
            <v>Capecitabine 500mg tablets  /  Packsize 120</v>
          </cell>
        </row>
        <row r="245">
          <cell r="C245" t="str">
            <v>Captopril 12.5mg tablets  /  Packsize 56</v>
          </cell>
        </row>
        <row r="246">
          <cell r="C246" t="str">
            <v>Captopril 25mg tablets  /  Packsize 56</v>
          </cell>
        </row>
        <row r="247">
          <cell r="C247" t="str">
            <v>Captopril 25mg/5ml oral solution 100ml  /  Packsize 1</v>
          </cell>
        </row>
        <row r="248">
          <cell r="C248" t="str">
            <v>Captopril 50mg tablets  /  Packsize 56</v>
          </cell>
        </row>
        <row r="249">
          <cell r="C249" t="str">
            <v>Captopril 5mg/5ml oral solution 100ml  /  Packsize 1</v>
          </cell>
        </row>
        <row r="250">
          <cell r="C250" t="str">
            <v>Carbimazole 20mg tablets  /  Packsize 100</v>
          </cell>
        </row>
        <row r="251">
          <cell r="C251" t="str">
            <v>Carbimazole 5mg tablets  /  Packsize 100</v>
          </cell>
        </row>
        <row r="252">
          <cell r="C252" t="str">
            <v>Carbocisteine 375mg capsules  /  Packsize 120</v>
          </cell>
        </row>
        <row r="253">
          <cell r="C253" t="str">
            <v>Carbocisteine 750mg/10ml oral solution 10ml sachets sugar free  /  Packsize 15</v>
          </cell>
        </row>
        <row r="254">
          <cell r="C254" t="str">
            <v>Carboplatin 150mg/15ml solution for infusion vials  /  Packsize 1</v>
          </cell>
        </row>
        <row r="255">
          <cell r="C255" t="str">
            <v>Carboplatin 450mg/45ml solution for infusion vials  /  Packsize 1</v>
          </cell>
        </row>
        <row r="256">
          <cell r="C256" t="str">
            <v>Carboplatin 50mg/5ml solution for infusion vials  /  Packsize 1</v>
          </cell>
        </row>
        <row r="257">
          <cell r="C257" t="str">
            <v>mg/60ml solution for infusion vials  /  Packsize 19_x0000__x0000_Carmellose 0.5% eye drops 0.4ml unit dose  /  Packsize 309_x0000__x0000_Carmellose 0.5% eye drops 0.4ml unit dose  /  Packsize 908_x0000__x0000_Carmellose 0.5% eye drops 10 ml unit dose  /  Packsize 17_x0000__x0000_Carmellose 1% eye drops 0.4ml unit dose  /  Packsize 305_x0000__x0000_Carmellose 1% eye drops 10ml unit dose  /  Packsize 1)_x0000__x0000_Carvedilol 12.5mg tablets  /  Packsize 28'_x0000__x0000_Carvedilol 25mg tablets  /  Packsize 28*_x0000__x0000_Carvedilol 3.125mg tablets  /  Packsize 28)_x0000__x0000_Carvedilol 6.25mg tablets  /  Packsize 28G_x0000__x0000_Caspofungin 50mg powder for solution for injection vials  /  Packsize 1G_x0000__x0000_Caspofungin 70mg powder for solution for injection vials  /  Packsize 18_x0000__x0000_Cefaclor 125mg/5ml oral suspension 100 ml  /  Packsize 18_x0000__x0000_Cefaclor 250mg/5ml oral suspension 100 ml  /  Packsize 1'_x0000__x0000_Cefaclor 500mg capsules  /  Packsize 21D_x0000__x0000_Cefalexin 125mg/5ml oral suspension sugar free 100 ml  /  Packsize 1(_x0000__x0000_Cefalexin 250mg capsules  /  Packsize 28D_x0000__x0000_Cefalexin 250mg/5ml oral suspension sugar free 100 ml  /  Packsize 1%_x0000__x0000_Cefixime 200mg tablets  /  Packsize 7E_x0000__x0000_Cefotaxime 1g powder for solution for injection vials  /  Packsize 10E_x0000__x0000_Cefotaxime 2g powder for solution for injection vials  /  Packsize 10H_x0000__x0000_Cefotaxime 500mg powder for solution for injection vials  /  Packsize 10(_x0000__x0000_Cefradine 250mg capsules  /  Packsize 20(_x0000__x0000_Cefradine 500mg capsules  /  Packsize 20F_x0000__x0000_Ceftazidime 1g powder for solution for injection vials  /  Packsize 10F_x0000__x0000_Ceftazidime 2g powder for solution for injection vials  /  Packsize 10F_x0000__x0000_Ceftazidime 3g powder for solution for injection vials  /  Packsize 10H_x0000__x0000_Ceftazidime 500mg powder for solution for injection vials  /  Packsize 1F_x0000__x0000_Ceftriaxone 1g powder for solution for injection vials  /  Packsize 10H_x0000__x0000_Ceftriaxone 250mg powder for solution for injection vials  /  Packsize 1F_x0000__x0000_Ceftriaxone 2g powder for solution for injection vials  /  Packsize 10:_x0000__x0000_Cefuroxime 1.5g powder for injection vials  /  Packsize 10:_x0000__x0000_Cefuroxime 250mg powder for injection vials  /  Packsize 5;_x0000__x0000_Cefuroxime 250mg powder for injection vials  /  Packsize 10(_x0000__x0000_Cefuroxime 250mg tablets  /  Packsize 14G_x0000__x0000_Cefuroxime 50mg powder for solution for injection vials  /  Packsize 10;_x0000__x0000_Cefuroxime 750mg powder for injection vials  /  Packsize 10(_x0000__x0000_Celecoxib 100mg capsules  /  Packsize 60(_x0000__x0000_Celecoxib 200mg capsules  /  Packsize 30(_x0000__x0000_Celiprolol 200mg tablets  /  Packsize 28(_x0000__x0000_Celiprolol 400mg tablets  /  Packsize 28'_x0000__x0000_Cetirizine 10mg tablets  /  Packsize 30J_x0000__x0000_Cetirizine 5mg/5ml (1mg/ml) oral solution sugar free 200 ml  /  Packsize 13_x0000__x0000_Chloramphenicol 0.5% eye drops 10 ml  /  Packsize 15_x0000__x0000_Chloramphenicol 1% eye ointment 4 gram  /  Packsize 1/_x0000__x0000_Chlordiazepoxide 10mg capsules  /  Packsize 100._x0000__x0000_Chlordiazepoxide 5mg capsules  /  Packsize 100F_x0000__x0000_Chlorphenamine 10mg/1ml solution for injection ampoules  /  Packsize 5D_x0000__x0000_Chlorphenamine 2mg/5ml oral solution sugar free 150ml  /  Packsize 1*_x0000__x0000_Chlorphenamine 4mg tablets  /  Packsize 28,_x0000__x0000_Chlorpromazine 100mg tablets  /  Packsize 28;_x0000__x0000_Chlorpromazine 100mg/5ml oral solution 150ml  /  Packsize 1F_x0000__x0000_Chlorpromazine 25mg/5ml oral solution sugar free 150 ml  /  Packsize 1G_x0000__x0000_Chlorpromazine 50mg/2ml solution for injection ampoules  /  Packsize 10(_x0000__x0000_Cilostazol 100mg tablets  /  Packsize 56'_x0000__x0000_Cilostazol 50mg tablets  /  Packsize 56(_x0000__x0000_Cimetidine 400mg tablets  /  Packsize 60(_x0000__x0000_Cinnarizine 15mg tablets  /  Packsize 84=_x0000__x0000_Ciprofloxacin 100mg/50ml solution for infusion  /  Packsize 1?_x0000__x0000_Ciprofloxacin 200mg/100ml solution for infusion  /  Packsize 10+_x0000__x0000_Ciprofloxacin 250mg tablets  /  Packsize 10+_x0000__x0000_Ciprofloxacin 250mg tablets  /  Packsize 20,_x0000__x0000_Ciprofloxacin 250mg tablets  /  Packsize 100?_x0000__x0000_Ciprofloxacin 400mg/200ml solution for infusion  /  Packsize 10+_x0000__x0000_Ciprofloxacin 500mg tablets  /  Packsize 10+_x0000__x0000_Ciprofloxacin 500mg tablets  /  Packsize 20,_x0000__x0000_Ciprofloxacin 500mg tablets  /  Packsize 100+_x0000__x0000_Ciprofloxacin 750mg tablets  /  Packsize 10M_x0000__x0000_Cisatracurium besilate 150mg/30ml solution for injection vials  /  Packsize 1O_x0000__x0000_Cisatracurium besilate 20mg/10ml solution for injection ampoules  /  Packsize 5@_x0000__x0000_Cisplatin 100mg/100ml solution for infusion vials  /  Packsize 1&gt;_x0000__x0000_Cisplatin 10mg/10ml solution for infusion vials  /  Packsize 1&gt;_x0000__x0000_Cisplatin 50mg/50ml solution for infusion vials  /  Packsize 1'_x0000__x0000_Citalopram 20mg tablets  /  Packsize 28F_x0000__x0000_Citalopram 40mg/ml oral solution sugar free 15 ml drops  /  Packsize 1=_x0000__x0000_Clarithromycin 125mg/5ml oral suspension 70 ml  /  Packsize 1,_x0000__x0000_Clarithromycin 250mg tablets  /  Packsize 14=_x0000__x0000_Clarithromycin 250mg/5ml oral suspension 70 ml  /  Packsize 1K_x0000__x0000_Clarithromycin 500mg powder for solution for injection vials  /  Packsize 1,_x0000__x0000_Clarithromycin 500mg tablets  /  Packsize 14*_x0000__x0000_Clindamycin 150mg capsules  /  Packsize 24+_x0000__x0000_Clindamycin 150mg capsules  /  Packsize 1003_x0000__x0000_Clindamycin 2% vaginal cream 40 gram  /  Packsize 1*_x0000__x0000_Clindamycin 300mg capsules  /  Packsize 30D_x0000__x0000_Clindamycin 300mg/2ml solution for injection ampoules  /  Packsize 5D_x0000__x0000_Clindamycin 600mg/4ml solution for injection ampoules  /  Packsize 5B_x0000__x0000_Clobazam 10mg/5ml oral suspension sugar free 150 ml  /  Packsize 1A_x0000__x0000_Clobazam 5mg/5ml oral suspension sugar free 150 ml  /  Packsize 1A_x0000__x0000_Clobetasol (Dermovate or eqv) 0.05% cream 100 gram  /  Packsize 1@_x0000__x0000_Clobetasol (Dermovate or eqv) 0.05% cream 30 gram  /  Packsize 1D_x0000__x0000_Clobetasol (Dermovate or eqv) 0.05% ointment 100 gram  /  Packsize 1C_x0000__x0000_Clobetasol (Dermovate or eqv) 0.05% ointment 30 gram  /  Packsize 1&amp;_x0000__x0000_Clomifene 50mg tablets  /  Packsize 30A_x0000__x0000_Clonazepam 2mg/5ml oral solution sugar free 150 ml  /  Packsize 10_x0000__x0000_Clonazepam 500microgram tablets  /  Packsize 100J_x0000__x0000_Clonazepam 500micrograms/5ml oral solution sugar free 150ml  /  Packsize 1._x0000__x0000_Clonidine 25microgram tablets  /  Packsize 112)_x0000__x0000_Clopidogrel 300mg tablets  /  Packsize 30(_x0000__x0000_Clopidogrel 75mg tablets  /  Packsize 28,_x0000__x0000_Clotrimazole 1% cream 20 gram  /  Packsize 1+_x0000__x0000_Clotrimazole 500mg pessaries  /  Packsize 1'_x0000__x0000_Clozapine 100mg tablets  /  Packsize 84(_x0000__x0000_Clozapine 100mg tablets  /  Packsize 100(_x0000__x0000_Clozapine 100mg tablets  /  Packsize 500(_x0000__x0000_Clozapine 200mg tablets  /  Packsize 100D_x0000__x0000_Clozapine 250mg/5ml oral suspension sugar free 100 ml  /  Packsize 1&amp;_x0000__x0000_Clozapine 25mg tablets  /  Packsize 84'_x0000__x0000_Clozapine 25mg tablets  /  Packsize 100'_x0000__x0000_Clozapine 25mg tablets  /  Packsize 500'_x0000__x0000_Clozapine 50mg tablets  /  Packsize 100s_x0000__x0000_Coal tar 12%/Salicylic acid 2%/Sulfur 4%/Coconut oil (Cocois, Sebco or eqv)  scalp ointment 100 gram  /  Packsize 1q_x0000__x0000_Coal tar 12%/Salicylic acid 2%/Sulfur 4%/Coconut oil (Cocois, Sebco or eqv) scalp ointment 40 gram  /  Packsize 1R_x0000__x0000_Co-amilofruse 2.5mg/20mg tablets (amiloride 2.5mg/furosemide 20mg)  /  Packsize 28P_x0000__x0000_Co-amilofruse 5mg/40mg tablets (amiloride 2.5mg/furosemide 20mg)  /  Packsize 28Z_x0000__x0000_Co-amilozide 2.5mg/25mg tablets (Amiloride 2.5mg/Hydrochlorothiazide 25mg)  /  Packsize 28V_x0000__x0000_Co-amilozide 5mg/50mg tablets (Amiloride 5mg/Hydrochlorothiazide 50mg)  /  Packsize 28Q_x0000__x0000_Co-amoxiclav 1000mg/200mg powder for solution for injection vials  /  Packsize 10O_x0000__x0000_Co-amoxiclav 125mg/31.25mg/5ml oral suspension sugar free 100 ml  /  Packsize 10_x0000__x0000_Co-amoxiclav 250mg/125mg tablets  /  Packsize 21N_x0000__x0000_Co-amoxiclav 250mg/62.5mg/5ml oral suspension sugar free 100 ml  /  Packsize 1@_x0000__x0000_Co-amoxiclav 400mg/57mg/5ml oral suspension 35 ml  /  Packsize 1@_x0000__x0000_Co-amoxiclav 400mg/57mg/5ml oral suspension 70 ml  /  Packsize 1P_x0000__x0000_Co-amoxiclav 500mg/100mg powder for solution for injection vials  /  Packsize 100_x0000__x0000_Co-amoxiclav 500mg/125mg tablets  /  Packsize 21I_x0000__x0000_Co-beneldopa 12.5mg/50mg capsules (benserazide/levodopa)  /  Packsize 100H_x0000__x0000_Co-beneldopa 25mg/100mg capsules (benserazide/levodopa)  /  Packsize 100H_x0000__x0000_Co-beneldopa 50mg/200mg capsules (benserazide/levodopa)  /  Packsize 100Z_x0000__x0000_Co-careldopa 10mg/100mg tablets (carbidopa/levodopa. e.g. Sinemet or eqv)  /  Packsize 100Z_x0000__x0000_Co-careldopa 12.5mg/50mg tablets (carbidopa/levodopa. e.g. Sinemet or eqv)  /  Packsize 90Z_x0000__x0000_Co-careldopa 25mg/100mg tablets (carbidopa/levodopa. e.g. Sinemet or eqv)  /  Packsize 100Z_x0000__x0000_Co-careldopa 25mg/250mg tablets (carbidopa/levodopa. e.g. Sinemet or eqv)  /  Packsize 100/_x0000__x0000_Co-codamol 30mg/500mg capsules  /  Packsize 100:_x0000__x0000_Co-codamol 30mg/500mg effervescent tablets  /  Packsize 32;_x0000__x0000_Co-codamol 30mg/500mg effervescent tablets  /  Packsize 100摯浡汯㌠洰⽧〵洰⁧慴汢瑥⁳⼠†慐正楳敺㌠⸰_x0000_潃挭摯浡汯㌠洰⽧〵洰⁧慴汢瑥⁳⼠†慐正楳敺ㄠ〰?䌀ⵯ潣慤潭⁬〳杭㔯〰杭琠扡敬獴瀠敲氭扡汥敬⁤慰正† 倠捡獫穩⁥〳9䌀ⵯ潣慤潭⁬洸⽧〵洰⁧晥敦癲獥散瑮琠扡敬獴† 倠捡獫穩⁥㈳:䌀ⵯ潣慤潭⁬洸⽧〵洰⁧晥敦癲獥散瑮琠扡敬獴† 倠捡獫穩⁥〱ⰰ_x0000_潃挭摯浡汯㠠杭㔯〰杭琠扡敬獴† 倠捡獫穩⁥㈳-䌀ⵯ潣慤潭⁬洸⽧〵洰⁧慴汢瑥⁳⼠†慐正楳敺ㄠ〰M䌀ⵯ慤瑮牨浡牥㈠洵⽧〲洰⽧洵⁬牯污猠獵数獮潩⁮畳慧⁲牦敥㌠〰洠⁬⼠†慐正楳敺ㄠN䌀ⵯ慤瑮牨浡牥㜠洵⽧〱〰杭㔯汭漠慲⁬畳灳湥楳湯猠杵牡映敲⁥〳‰汭† 倠捡獫穩⁥␱_x0000_潃敤湩⁥㔱杭琠扡敬獴† 倠捡獫穩⁥㠲9䌀摯楥敮ㄠ洵⽧洵⁬楬据畴⁳畳慧⁲牦敥㈠〰洠⁬⼠†慐正楳敺ㄠ$䌀摯楥敮㌠洰⁧慴汢瑥⁳⼠†慐正楳敺㈠┸_x0000_潃敤湩⁥〳杭琠扡敬獴† 倠捡獫穩⁥〱␰_x0000_潃敤湩⁥〶杭琠扡敬獴† 倠捡獫穩⁥㠲@䌀摯楥敮㘠洰⽧洱⁬潳畬楴湯映牯椠橮捥楴湯愠灭畯敬⁳⼠†慐正楳敺ㄠ⼰_x0000_潃搭摹慲潭⁬〱杭㔯〰杭琠扡敬獴† 倠捡獫穩⁥〱䀰_x0000_潃搭摹慲潭⁬〱杭㔯〰杭琠扡敬獴瀠敲氭扡汥敬⁤慰正† 倠捡獫穩⁥〳2䌀ⵯ汦慵灭捩汩㈠〵杭㈯〵杭挠灡畳敬⁳⼠†慐正楳敺㈠〸_x0000_潃捬楨楣敮㔠〰業牣杯慲⁭慴汢瑥⁳⼠†慐正楳敺ㄠ〰G䌀汯捥污楣敦潲⁬㔱〰田楮獴㔯汭漠慲⁬潳畬楴湯ㄠ〰汭戠瑯汴⁥⼠†慐正楳敺ㄠ1䌀汯捥污楣敦潲⁬〲〰田楮⁴慣獰汵獥† 倠捡獫穩⁥〱N䌀汯捥污楣敦潲⁬㔲〰田楮獴ㄯ汭漠慲⁬潳畬楴湯猠杵牡映敲⁥浡潰汵獥† 倠捡獫穩⁥⼳_x0000_潃敬慣捬晩牥汯㠠〰湵瑩挠灡畳敬⁳⼠†慐正楳敺㌠⸰_x0000_潃敬慣捬晩牥汯㠠〰湵瑩琠扡敬獴† 倠捡獫穩⁥〳9䌀ⵯ牴浩硯穡汯⁥〸杭㐯〰杭琠扡敬獴⠠㠴洰⥧† 倠捡獫穩⁥㠲2䌀慹潮潣慢慬業⁮〵業牣杯慲⁭慴汢瑥⁳⼠†慐正楳敺㔠✰_x0000_祃汣穩湩⁥〵杭琠扡敬獴† 倠捡獫穩⁥〱䈰_x0000_祃汣穩湩⁥〵杭ㄯ汭猠汯瑵潩⁮潦⁲湩敪瑣潩⁮浡潰汵獥† 倠捡獫穩⁥〱1䌀捹潬数瑮汯瑡⁥⸰┵攠敹搠潲獰㔠洠⁬⼠†慐正楳敺ㄠ/䌀捹潬数瑮汯瑡⁥┱攠敹搠潲獰㔠洠⁬⼠†慐正楳敺ㄠJ䌀捹潬桰獯桰浡摩⁥朱瀠睯敤⁲潦⁲潳畬楴湯映牯椠橮捥楴湯瘠慩獬† 倠捡獫穩⁥䨱_x0000_祃汣灯潨灳慨業敤㈠⁧潰摷牥映牯猠汯瑵潩⁮潦⁲湩敪瑣潩⁮楶污⁳⼠†慐正楳敺ㄠM䌀捹潬桰獯桰浡摩⁥〵洰⁧潰摷牥映牯猠汯瑵潩⁮潦⁲湩敪瑣潩⁮楶污⁳⼠†慐正楳敺ㄠ.䌀捹潬桰獯桰浡摩⁥〵杭琠扡敬獴† 倠捡獫穩⁥〱⤰_x0000_祃牰瑯牥湯⁥〱洰⁧慴汢瑥⁳⼠†慐正楳敺㠠⠴_x0000_祃牰瑯牥湯⁥〵杭琠扡敬獴† 倠捡獫穩⁥〶M䌀灹潲整潲敮愠散慴整㈠杭䔯桴湩汹獥牴摡潩⁬㔳洠捩潲牧浡琠扡敬獴† 倠捡獫穩⁥㌶@䌀瑹牡扡湩⁥〱洰⽧洱⁬潳畬楴湯映牯椠橮捥楴湯瘠慩獬† 倠捡獫穩⁥瘵_x0000_祃慴慲楢敮ㄠ〰杭㔯汭⠠潦⁲癩漠⁲捳甠敳漠汮⥹猠汯瑵潩⁮潦⁲湩敪瑣潩⁮楶污⠠⹥Ⱨ倠楦敺Ⱳ桰牡慭楣⁡牯攠癱 ⼠†慐正楳敺㔠䌀瑹牡扡湩⁥〱洰⽧洵⁬昨牯椠ⱶ猠Ᵽ漠⁲湩牴瑡敨慣⁬獵⥥猠汯瑵潩⁮潦⁲湩敪瑣潩⁮楶污⠠⹥⹧䠠獯楰慲‬慆汵楤杮‬敇敮楲獣唠⽋祍慬⁮牯攠癱 ⼠†慐正楳敺㔠&gt;䌀瑹牡扡湩⁥朱ㄯ洰⁬潳畬楴湯映牯椠橮捥楴湯瘠慩獬† 倠捡獫穩⁥㸱_x0000_祃慴慲楢敮㈠⽧〲汭猠汯瑵潩⁮潦⁲湩敪瑣潩⁮楶污⁳⼠†慐正楳敺ㄠ@䌀瑹牡扡湩⁥〵洰⽧洵⁬潳畬楴湯映牯椠橮捥楴湯瘠慩獬† 倠捡獫穩⁥☵_x0000_慄慮潺⁬〱洰⁧慣獰汵獥† 倠捡獫穩⁥〶&amp;䐀湡穡汯㈠〰杭挠灡畳敬⁳⼠†慐正楳敺㘠┰_x0000_慄獰湯⁥〱洰⁧慴汢瑥⁳⼠†慐正楳敺㈠␸_x0000_慄獰湯⁥〵杭琠扡敬獴† 倠捡獫穩⁥㠲G䐀灡潴祭楣⁮㔳洰⁧潰摷牥映牯猠汯瑵潩⁮潦⁲湩敪瑣潩⁮楶污⁳⼠†慐正楳敺ㄠG䐀灡潴祭楣⁮〵洰⁧潰摷牥映牯猠汯瑵潩⁮潦⁲湩敪瑣潩⁮楶污⁳⼠†慐正楳敺ㄠF䐀桥摹慲整⁤污潣潨⁬潳畬楴湯映牯椠橮捥楴湯㔠汭愠灭畯敬⁳⼠†慐正楳敺ㄠ䨰_x0000_敄晳牥楲硯浡湩⁥朲瀠睯敤⁲潦⁲潳畬楴湯映牯椠橮捥楴湯瘠慩獬† 倠捡獫穩⁥〱M䐀獥敦牲潩慸業敮㔠〰杭瀠睯敤⁲潦⁲潳畬楴湯映牯椠橮捥楴湯瘠慩獬† 倠捡獫穩⁥〱;䐀獥潬慲慴楤敮㈠㔮杭㔯汭漠慲⁬潳畬楴湯ㄠ〰洠⁬⼠†慐正楳敺ㄠ)䐀獥潬慲慴楤敮㔠杭琠扡敬獴† 倠捡獫穩⁥〳1䐀獥潭牰獥楳⁮〱洰捩潲牧浡琠扡敬獴† 倠捡獫穩⁥〹=䐀獥潭牰獥楳⁮〱業牣杯慲獭搯獯⁥慮慳⁬灳慲⁹洶⁬⼠†慐正楳敺ㄠO䐀獥潭牰獥楳⁮㈱洰捩潲牧浡漠慲⁬祬灯楨楬慳整⁳畳慧⁲牦敥琠扡敬獴† 倠捡獫穩⁥〳1䐀獥潭牰獥楳⁮〲洰捩潲牧浡琠扡敬獴† 倠捡獫穩⁥〳L䐀獥潭牰獥楳⁮洴捩潲牧浡⽳洱⁬潳畬楴湯映牯椠橮捥楴湯愠灭畯敬⁳⼠†慐正楳敺ㄠ估_x0000_敄潳敧瑳敲⁬㔱洰捩潲牧浡⼠䔠桴湩汹獥牴摡潩⁬〲業牣杯慲⁭慴汢瑥⁳⼠†慐正楳敺㘠伳_x0000_敄潳敧瑳敲⁬㔱洰捩潲牧浡⼠䔠桴湩汹獥牴摡潩⁬〳業牣杯慲⁭慴汢瑥⁳⼠†慐正楳敺㘠⼳_x0000_敄潳敧瑳敲⁬㔷業牣杯慲⁭慴汢瑥⁳⼠†慐正楳敺㠠䤴_x0000_敄慸敭桴獡湯⁥⸰┱†牰獥牥慶楴敶映敲⁥祥⁥牤灯⁳湵瑩搠獯⁥⼠†慐正楳敺㈠䤰_x0000_敄慸敭桴獡湯⁥⸰┱†牰獥牥慶楴敶映敲⁥祥⁥牤灯⁳湵瑩搠獯⁥⼠†慐正楳敺㌠㄰_x0000_敄慸敭桴獡湯⁥洲⁧潳畬汢⁥慴汢瑥⁳⼠†慐正楳敺㔠⤰_x0000_敄慸敭桴獡湯⁥洲⁧慴汢瑥⁳⼠†慐正楳敺㔠⨰_x0000_敄慸敭桴獡湯⁥洲⁧慴汢瑥⁳⼠†慐正楳敺ㄠ〰D䐀硥浡瑥慨潳敮㈠杭㔯汭漠慲⁬潳畬楴湯猠杵牡映敲⁥㔱‰汭† 倠捡獫穩⁥䜱_x0000_敄慸敭桴獡湯⁥⸳洳⽧洱⁬潳畬楴湯映牯椠橮捥楴湯愠灭畯敬⁳⼠†慐正楳敺ㄠ䜰_x0000_敄慸敭桴獡湯⁥⸳洸⽧洱⁬潳畬楴湯映牯椠橮捥楴湯愠灭畯敬⁳⼠†慐正楳敺ㄠ㄰_x0000_敄慸敭桴獡湯⁥洴⁧潳畬汢⁥慴汢瑥⁳⼠†慐正楳敺㔠㈰_x0000_敄慸敭桴獡湯⁥〵洰捩潲牧浡琠扡敬獴† 倠捡獫穩⁥㠲B䐀硥浡瑥慨潳敮㘠㘮杭㈯汭猠汯瑵潩⁮潦⁲湩敪瑣潩⁮浡⁰⼠†慐正楳敺ㄠ㄰_x0000_敄慸敭桴獡湯⁥洸⁧潳畬汢⁥慴汢瑥⁳⼠†慐正楳敺㔠⨰_x0000_敄慸晭瑥浡湩⁥〱杭琠扡敬獴† 倠捡獫穩⁥〳)䐀硥浡敦慴業敮㔠杭琠扡敬獴† 倠捡獫穩⁥〳K䐀慩潭灲楨敮ㄠ〰杭瀠睯敤⁲潦⁲潳畬楴湯映牯椠橮捥楴湯愠灭畯敬⁳⼠†慐正楳敺㔠J䐀慩潭灲楨敮ㄠ洰⁧潰摷牥映牯猠汯瑵潩⁮潦⁲湩敪瑣潩⁮浡潰汵獥† 倠捡獫穩⁥䨵_x0000_楄浡牯桰湩⁥〳杭瀠睯敤⁲潦⁲潳畬楴湯映牯椠橮捥楴湯愠灭畯敬⁳⼠†慐正楳敺㔠K䐀慩潭灲楨敮㔠〰杭瀠睯敤⁲潦⁲潳畬楴湯映牯椠橮捥楴湯愠灭畯敬⁳⼠†慐正楳敺㔠I䐀慩潭灲楨敮㔠杭瀠睯敤⁲潦⁲潳畬楴湯映牯椠橮捥楴湯愠灭畯敬⁳⼠†慐正楳敺㔠%䐀慩敺慰⁭〱杭琠扡敬獴† 倠捡獫穩⁥㠲7䐀慩敺慰⁭〱杭㈯㔮汭爠捥慴⁬潳畬楴湯琠扵⁥⼠†慐正楳敺㔠A䐀慩敺慰⁭〱杭㈯汭猠汯瑵潩⁮潦⁲湩敪瑣潩⁮浡潰汵獥† 倠捡獫穩⁥〱9䐀慩敺慰⁭⸲洵⽧⸱㔲汭爠捥慴⁬潳畬楴湯琠扵⁥⼠†慐正楳敺㔠$䐀慩敺慰⁭洲⁧慴汢瑥⁳⼠†慐正楳敺㈠㼸_x0000_楄穡灥浡㈠杭㔯汭漠慲⁬潳畬楴湯猠杵牡映敲⁥〱‰汭† 倠捡獫穩⁥㘱_x0000_楄穡灥浡㔠杭㈯㔮汭爠捥慴⁬潳畬楴湯琠扵⁥⼠†慐正楳敺㔠.䐀捩潬敦慮⁣〱洰⁧畳灰獯瑩牯敩⁳⼠†慐正楳敺ㄠ⼰_x0000_楄汣景湥捡ㄠ⸲洵⁧畳灰獯瑩牯敩⁳⼠†慐正楳敺ㄠⴰ_x0000_楄汣景湥捡㈠洵⁧畳灰獯瑩牯敩⁳⼠†慐正楳敺ㄠⴰ_x0000_楄汣景湥捡㔠洰⁧畳灰獯瑩牯敩⁳⼠†慐正楳敺ㄠ䌰_x0000_楄汣景湥捡㜠洵⽧洳⁬潳畬楴湯映牯椠橮捥楴湯愠灭畯敬⁳⼠†慐正楳敺ㄠ䀰_x0000_楄汣景湥捡猠摯畩⁭〱洰⁧潭楤楦摥爭汥慥敳琠扡敬獴† 倠捡獫穩⁥㠲?䐀捩潬敦慮⁣潳楤浵㈠洵⁧慧瑳潲爭獥獩慴瑮琠扡敬獴† 倠捡獫穩⁥㠲?䐀捩潬敦慮⁣潳楤浵㈠洵⁧慧瑳潲爭獥獩慴瑮琠扡敬獴† 倠捡獫穩⁥㐸Z䐀捩潬敦慮⁣潳楤浵㔠洰⁧慧瑳潲爭獥獩慴瑮⼠䴠獩灯潲瑳汯㈠〰業牣杯慲⁭慴汢瑥⁳⼠†慐正楳敺㘠㼰_x0000_楄汣景湥捡猠摯畩⁭〵杭朠獡牴ⵯ敲楳瑳湡⁴慴汢瑥⁳⼠†慐正楳敺㈠㼸_x0000_楄汣景湥捡猠摯畩⁭〵杭朠獡牴ⵯ敲楳瑳湡⁴慴汢瑥⁳⼠†慐正楳敺㠠娴_x0000_楄汣景湥捡猠摯畩⁭㔷杭朠獡牴ⵯ敲楳瑳湡⁴ 楍潳牰獯潴⁬〲洰捩潲牧浡琠扡敬獴† 倠捡獫穩⁥〶?䐀捩潬敦慮⁣潳楤浵㜠洵⁧潭楤楦摥爭汥慥敳琠扡敬獴† 倠捡獫穩⁥㘵9䐀捩捹潬敶楲敮ㄠ洰⽧洵⁬牯污猠汯瑵潩⁮㈱洰⁬⼠†慐正楳敺ㄠ,䐀杩硯湩ㄠ㔲業牣杯慲⁭慴汢瑥⁳⼠†慐正楳敺㈠ⰸ_x0000_楄潧楸⁮㔲洰捩潲牧浡琠扡敬獴† 倠捡獫穩⁥㠲-䐀杩硯湩㘠⸲洵捩潲牧浡琠扡敬獴† 倠捡獫穩⁥㠲;䐀桩摹潲潣敤湩⁥〱杭㔯汭漠慲⁬潳畬楴湯ㄠ〵洠⁬⼠†慐正楳敺ㄠ+䐀桩摹潲潣敤湩⁥〳杭琠扡敬獴† 倠捡獫穩⁥㠲,䐀桩摹潲潣敤湩⁥〳杭琠扡敬獴† 倠捡獫穩⁥〱䜰_x0000_楄票牤捯摯楥敮㔠洰⽧洱⁬潳畬楴湯映牯椠橮捥楴湯愠灭畯敬⁳⼠†慐正楳敺ㄠ㜰_x0000_楄瑬慩敺⁭〶杭洠摯晩敩ⵤ敲敬獡⁥慴汢瑥⁳⼠†慐正楳敺㤠⨰_x0000_楄祰楲慤潭敬ㄠ〰杭琠扡敬獴† 倠捡獫穩⁥㐸&lt;䐀灩特摩浡汯⁥〲洰⁧潭楤楦摥爭汥慥敳挠灡畳敬⁳⼠†慐正楳敺㘠⤰_x0000_楄祰楲慤潭敬㈠洵⁧慴汢瑥⁳⼠†慐正楳敺㠠䔴_x0000_楄祰楲慤潭敬㔠洰⽧洵⁬牯污猠獵数獮潩⁮畳慧⁲牦敥ㄠ〵汭† 倠捡獫穩⁥㈱_x0000_楄潳楤浵瀠浡摩潲慮整ㄠ洵⁧湩敪瑣潩⁮⼠†慐正楳敺㐠2䐀獩摯畩⁭慰業牤湯瑡⁥〳杭椠橮捥楴湯† 倠捡獫穩⁥㈲_x0000_楄潳楤浵瀠浡摩潲慮整㘠洰⁧湩敪瑣潩⁮⼠†慐正楳敺ㄠ2䐀獩摯畩⁭慰業牤湯瑡⁥〹杭椠橮捥楴湯† 倠捡獫穩⁥⬱_x0000_楄潳祰慲業敤ㄠ〰杭挠灡畳敬⁳⼠†慐正楳敺㠠⬴_x0000_楄潳祰慲業敤ㄠ〵杭挠灡畳敬⁳⼠†慐正楳敺㠠䐴_x0000_潄畢慴業敮㈠〵杭㈯洰⁬潳畬楴湯映牯椠橮捥楴湯愠灭畯敬⁳⼠†慐正楳敺㔠A䐀扯瑵浡湩⁥㔲洰⽧〵汭猠汯瑵潩⁮潦⁲湩敪瑣潩⁮楶污⁳⼠†慐正楳敺ㄠH䐀捯瑥硡汥ㄠ〶杭㠯汭猠汯瑵潩⁮潦⁲湩畦楳湯瘠慩獬⠠〲杭洯⥬† 倠捡獫穩⁥䜱_x0000_潄散慴數⁬〲杭ㄯ汭猠汯瑵潩⁮潦⁲湩畦楳湯瘠慩獬⠠〲杭洯⥬† 倠捡獫穩⁥䜱_x0000_潄散慴數⁬〸杭㐯汭猠汯瑵潩⁮潦⁲湩畦楳湯瘠慩獬⠠〲杭洯⥬† 倠捡獫穩⁥⠱_x0000_潄灭牥摩湯⁥〱杭琠扡敬獴† 倠捡獫穩⁥〳)䐀浯数楲潤敮ㄠ洰⁧慴汢瑥⁳⼠†慐正楳敺ㄠ〰D䐀浯数楲潤敮㔠杭㔯汭漠慲⁬畳灳湥楳湯猠杵牡映敲⁥〲‰汭† 倠捡獫穩⁥䀱_x0000_潄敮数楺⁬〱杭漠潲楤灳牥楳汢⁥慴汢瑥⁳畳慧⁲牦敥† 倠捡獫穩⁥㠲&amp;䐀湯灥穥汩ㄠ洰⁧慴汢瑥⁳⼠†慐正楳敺㈠㼸_x0000_潄敮数楺⁬洵⁧牯摯獩数獲扩敬琠扡敬獴猠杵牡映敲⁥⼠†慐正楳敺㈠┸_x0000_潄敮数楺⁬洵⁧慴汢瑥⁳⼠†慐正楳敺㈠䄸_x0000_潄慰業敮㈠〰杭㔯汭猠汯瑵潩⁮潦⁲湩畦楳湯愠灭畯敬⁳⼠†慐正楳敺ㄠ怰_x0000_潄穲汯浡摩⁥〲杭洯⁬ 楔潭潬⁬洵⽧汭攠敹搠潲獰㔠洠⁬㈨⼥⸰┵攠朮‮潃潳瑰琬摩浯瑡 ⼠†慐正楳敺ㄠrzolamide 20mg/ml eye drops 5 ml (2%)  /  Packsize 1</v>
          </cell>
        </row>
        <row r="258">
          <cell r="C258" t="str">
            <v>⁮㔷杭琠扡敬獴† 倠捡獫穩⁥㠲I䐀硯灡慲⁭〱洰⽧洵⁬潳畬楴湯映牯椠橮捥楴湯愠灭畯敬⁳木慬獳 ⼠†慐正楳敺㔠%䐀硯穡獯湩ㄠ杭琠扡敬獴† 倠捡獫穩⁥㠲%䐀硯穡獯湩㈠杭琠扡敬獴† 倠捡獫穩⁥㠲6䐀硯穡獯湩㐠杭洠摯晩敩ⵤ敲敬獡⁥慴汢瑥⁳⼠†慐正楳敺㈠┸_x0000_潄慸潺楳⁮洴⁧慴汢瑥⁳⼠†慐正楳敺㈠䀸_x0000_潄潸畲楢楣⁮〱杭㔯汭猠汯瑵潩⁮潦⁲湩敪瑣潩⁮楶污⁳⼠†慐正楳敺ㄠB䐀硯牯扵捩湩㈠〰杭ㄯ〰汭猠汯瑵潩⁮潦⁲湩畦楳湯瘠慩獬† 倠捡獫穩⁥䄱_x0000_潄潸畲楢楣⁮〵杭㈯洵⁬潳畬楴湯映牯椠橮捥楴湯瘠慩獬† 倠捡獫穩⁥⤱_x0000_潄祸祣汣湩⁥〱洰⁧慣獰汵獥† 倠捡獫穩⁥⨸_x0000_潄祸祣汣湩⁥〱洰⁧慣獰汵獥† 倠捡獫穩⁥㐱*䐀硯捹捹楬敮ㄠ〰杭挠灡畳敬⁳⼠†慐正楳敺㔠㸰_x0000_潄祸祣汣湩⁥〱洰⁧慣獰汵獥⠠牰ⵥ慬敢汬摥瀠捡⥫† 倠捡獫穩⁥㐱4䐀硯捹捹楬敮ㄠ〰杭搠獩数獲扩敬琠扡敬獴† 倠捡獫穩⁥⤸_x0000_潄祸祣汣湩⁥〵杭挠灡畳敬⁳⼠†慐正楳敺㈠䐸_x0000_牄灯牥摩汯㈠㔮杭ㄯ汭猠汯瑵潩⁮潦⁲湩敪瑣潩⁮浡潰汵獥† 倠捡獫穩⁥〱䐀潲灳物湥湯⁥洳⁧ 瑅楨祮敬瑳慲楤汯㌠洰捩潲牧浡琠扡敬獴⠠⹥⹧䄠潣摮潲振敬獯湥慳䐯敲楴敮䰯捵瑥整夯捡汥慬夯獡業⽮楙湺汥⥬† 倠捡獫穩⁥㌶9䐀汵硯瑥湩⁥〲杭朠獡牴ⵯ敲楳瑳湡⁴慣獰汵獥† 倠捡獫穩⁥㠲9䐀汵硯瑥湩⁥〳杭朠獡牴ⵯ敲楳瑳湡⁴慣獰汵獥† 倠捡獫穩⁥㠲9䐀汵硯瑥湩⁥〴杭朠獡牴ⵯ敲楳瑳湡⁴慣獰汵獥† 倠捡獫穩⁥㘵9䐀汵硯瑥湩⁥〶杭朠獡牴ⵯ敲楳瑳湡⁴慣獰汵獥† 倠捡獫穩⁥㠲1䐀瑵獡整楲敤㔠〰業牣杯慲⁭慣獰汵獥† 倠捡獫穩⁥〳'䔀慦楶敲穮㘠〰杭琠扡敬獴† 倠捡獫穩⁥〳,䔀畭獬晩楹杮漠湩浴湥⁴〵‰牧浡† 倠捡獫穩⁥鐱_x0000_浅汵楳祦湩⁧慷⁸〳‥ 教汬睯猠景⁴慰慲晦湩㌠┰䰯煩極⁤慰慲晦湩㐠┰漠湩浴湥⁴㈱‵牧浡⠠⹥⹧䔠慰敤浲䔯楰慭⽸浅汥楰⽮祈牤浯汯启楨瑲㩹〳 ⼠†慐正楳敺ㄠ䔀畭獬晩楹杮眠硡㌠┰⼠夠汥潬⁷潳瑦瀠牡晡楦⁮〳⼥楌畱摩瀠牡晡楦⁮〴‥楯瑮敭瑮㔠〰朠慲⁭攨朮‮灅摡牥⽭灅浩硡䔯敭灬湩䠯摹潲潭⽬桔物祴㌺⤰† 倠捡獫穩⁥☱_x0000_湅污灡楲⁬〱杭琠扡敬獴† 倠捡獫穩⁥㠲&amp;䔀慮慬牰汩㈠洰⁧慴汢瑥⁳⼠†慐正楳敺㈠┸_x0000_湅污灡楲⁬洵⁧慴汢瑥⁳⼠†慐正楳敺㈠⠸_x0000_湅慴慣潰敮㈠〰杭琠扡敬獴† 倠捡獫穩⁥〳)䔀瑮捡灡湯⁥〲洰⁧慴汢瑥⁳⼠†慐正楳敺ㄠ〰%䔀瑮捥癡物ㄠ杭琠扡敬獴† 倠捡獫穩⁥〳.䔀瑮捥癡物㔠〰業牣杯慲⁭慴汢瑥⁳⼠†慐正楳敺㌠⼰_x0000_灅敨牤湩⁥⸰┵渠獡污搠潲獰ㄠ‰汭† 倠捡獫穩⁥ⴱ_x0000_灅敨牤湩⁥┱渠獡污搠潲獰ㄠ‰汭† 倠捡獫穩⁥䌱_x0000_灅敨牤湩⁥〳杭ㄯ洰⁬潳畬楴湯映牯椠橮捥楴湯愠灭畯敬⁳⼠†慐正楳敺ㄠ䴰_x0000_灅敨牤湩⁥〳杭ㄯ洰⁬潳畬楴湯映牯椠橮捥楴湯瀠敲昭汩敬⁤祳楲杮獥† 倠捡獫穩⁥丱_x0000_灅敨牤湩⁥〳杭ㄯ洰⁬潳畬楴湯映牯椠橮捥楴湯瀠敲昭汩敬⁤祳楲杮獥† 倠捡獫穩⁥㈱B䔀桰摥楲敮㌠洰⽧洱⁬潳畬楴湯映牯椠橮捥楴湯愠灭畯敬⁳⼠†慐正楳敺ㄠ㼰_x0000_灅物扵捩湩ㄠ洰⽧洵⁬潳畬楴湯映牯椠橮捥楴湯瘠慩獬† 倠捡獫穩⁥䈱_x0000_灅物扵捩湩㈠〰杭ㄯ〰汭猠汯瑵潩⁮潦⁲湩敪瑣潩⁮楶污⁳⼠†慐正楳敺ㄠ@䔀楰畲楢楣⁮〵杭㈯洵⁬潳畬楴湯映牯椠橮捥楴湯瘠慩獬† 倠捡獫穩⁥✱_x0000_灅敬敲潮敮㈠洵⁧慴汢瑥⁳⼠†慐正楳敺㈠✸_x0000_灅敬敲潮敮㔠洰⁧慴汢瑥⁳⼠†慐正楳敺㈠笸_x0000_灅灯潲瑳湥汯猠摯畩⁭⸱洵⁧潰摷牥愠摮猠汯敶瑮映牯猠汯瑵潩⁮潦⁲湩畦楳湯瘠慩獬⠠⹥⹧䘠潬慬⽮升⽋慓摮穯漠⁲煥⥶† 倠捡獫穩⁥舱_x0000_灅灯潲瑳湥汯猠摯畩⁭〵洰捩潲牧浡瀠睯敤⁲湡⁤潳癬湥⁴潦⁲潳畬楴湯映牯椠普獵潩⁮楶污⁳攨朮‮汆汯湡䜯䭓匯湡潤⁺牯攠癱 ⼠†慐正楳敺ㄠB䔀瑰晩扩瑡摩⁥〲杭ㄯ洰⁬潳畬楴湯映牯椠橮捥楴湯瘠慩獬† 倠捡獫穩⁥䌱_x0000_灅楴楦慢楴敤㜠洵⽧〱洰⁬潳畬楴湯映牯椠橮捥楴湯瘠慩獬† 倠捡獫穩⁥䴱_x0000_牅潧敭牴湩⁥〵洰捩潲牧浡⽳洱⁬潳畬楴湯映牯椠橮捥楴湯愠灭畯敬⁳⼠†慐正楳敺ㄠ䌰_x0000_牅慴数敮⁭朱瀠睯敤⁲潦⁲潳畬楴湯映牯椠橮捥楴湯瘠慩獬† 倠捡獫穩⁥䔱_x0000_牅瑹牨浯捹湩ㄠ⁧潰摷牥映牯猠汯瑵潩⁮潦⁲湩畦楳湯瘠慩獬† 倠捡獫穩⁥㬱_x0000_牅瑹牨浯捹湩㈠〵杭朠獡牴ⵯ敲楳瑳湡⁴慴汢瑥⁳⼠†慐正楳敺㈠圸_x0000_牅瑹牨浯捹湩攠桴汹猠捵楣慮整ㄠ㔲杭㔯汭漠慲⁬畳灳湥楳湯猠杵牡映敲⁥〱‰汭† 倠捡獫穩⁥圱_x0000_牅瑹牨浯捹湩攠桴汹猠捵楣慮整㈠〵杭㔯汭漠慲⁬畳灳湥楳湯猠杵牡映敲⁥〱‰汭† 倠捡獫穩⁥㐱_x0000_牅瑹牨浯捹湩猠整牡瑡⁥㔲洰⁧慴汢瑥⁳⼠†慐正楳敺ㄠ〰4䔀祲桴潲祭楣⁮瑳慥慲整㔠〰杭琠扡敬獴† 倠捡獫穩⁥〱⤰_x0000_獅楣慴潬牰浡ㄠ洰⁧慴汢瑥⁳⼠†慐正楳敺㈠⤸_x0000_獅楣慴潬牰浡㈠洰⁧慴汢瑥⁳⼠†慐正楳敺㈠⠸_x0000_獅楣慴潬牰浡㔠杭琠扡敬獴† 倠捡獫穩⁥㠲&gt;䔀浳汯汯ㄠ〰杭ㄯ洰⁬潳畬楴湯映牯椠橮捥楴湯瘠慩獬† 倠捡獫穩⁥㼵_x0000_獅潭潬⁬〱洰⽧〱汭猠汯瑵潩⁮潦⁲湩敪瑣潩⁮楶污⁳⼠†慐正楳敺ㄠ㈰_x0000_獅潭潬⁬⸲朵猠汯瑵潩⁮潦⁲湩敪瑣潩⁮⼠†慐正楳敺ㄠ/䔀浳汯汯㈠㔮⽧㔲洰⁬湩畦楳湯戠条⁳⼠†慐正楳敺ㄠ:䔀潳敭牰穡汯⁥〲杭朠獡牴ⵯ敲楳瑳湡⁴慴汢瑥⁳⼠†慐正楳敺㈠㬸_x0000_獅浯灥慲潺敬㐠洰⁧慧瑳潲爭獥獩慴瑮挠灡畳敬⁳⼠†慐正楳敺㈠䠸_x0000_獅浯灥慲潺敬㐠洰⁧潰摷牥映牯猠汯瑵潩⁮潦⁲湩敪瑣潩⁮楶污⁳⼠†慐正楳敺ㄠ(䔀桴浡畢潴⁬〱洰⁧慴汢瑥⁳⼠†慐正楳敺㔠⠶_x0000_瑅慨扭瑵汯㐠〰杭琠扡敬獴† 倠捡獫穩⁥㘵¸䔀桴湩汹獥牴摡潩⁬〳捭⽧敌潶潮杲獥牴汥㔠洰杣☠䔠桴湩汹獥牴摡潩⁬〴捭⽧敌潶潮杲獥牴汥㜠洵杣☠䔠桴湩汹獥牴摡潩⁬〳捭⽧敌潶潮杲獥牴汥ㄠ㔲捭⁧慴汢瑥⁳攨朮‮潌祧潮⽮牔物来汯 ⼠†慐正楳敺㘠㤳_x0000_瑅票⁬档潬楲敤搠物捥⁴瑳敲浡愠牥獯汯ㄠ〰汭† 倠捡獫穩⁥㘱_x0000_瑅票⁬档潬楲敤映湩⁥灳慲⁹敡潲潳⁬〱洰⁬⼠†慐正楳敺ㄠ3䔀桴汹挠汨牯摩⁥楦敮猠牰祡朠慬獳〱洰⁬⼠†慐正楳敺ㄠV䔀潴業慤整㈠洰⽧〱汭攠畭獬潩⁮潦⁲湩敪瑣潩⁮浡潰汵獥⠠瑅浯摩瑡ⵥ楌異潲 ⼠†慐正楳敺ㄠ䈰_x0000_瑅浯摩瑡⁥〲杭ㄯ洰⁬潳畬楴湯映牯椠橮捥楴湯愠灭畯敬⁳⼠†慐正楳敺㔠?䔀潴潰楳敤ㄠ〰杭㔯汭猠汯瑵潩⁮潦⁲湩敪瑣潩⁮楶污⁳⼠†慐正楳敺ㄠ@䔀潴潰楳敤㔠〰杭㈯洵⁬潳畬楴湯映牯椠橮捥楴湯瘠慩獬† 倠捡獫穩⁥✱_x0000_瑅牯捩硯扩ㄠ〲杭琠扡敬獴† 倠捡獫穩⁥⠷_x0000_瑅牯捩硯扩ㄠ〲杭琠扡敬獴† 倠捡獫穩⁥㠲'䔀潴楲潣楸⁢〳杭琠扡敬獴† 倠捡獫穩⁥㠲'䔀潴楲潣楸⁢〶杭琠扡敬獴† 倠捡獫穩⁥㠲'䔀潴楲潣楸⁢〹杭琠扡敬獴† 倠捡獫穩⁥㠲'䔀數敭瑳湡⁥㔲杭琠扡敬獴† 倠捡獫穩⁥〳&amp;䔀敺楴業敢ㄠ洰⁧慴汢瑥⁳⼠†慐正楳敺㈠⤸_x0000_慆捭捩潬楶⁲㈱洵⁧慴汢瑥⁳⼠†慐正楳敺ㄠ⤰_x0000_慆捭捩潬楶⁲㔲洰⁧慴汢瑥⁳⼠†慐正楳敺ㄠ⤵_x0000_慆捭捩潬楶⁲㔲洰⁧慴汢瑥⁳⼠†慐正楳敺㈠㠱_x0000_敆潬楤楰敮ㄠ洰⁧潭楤楦摥爭汥慥敳琠扡敬獴† 倠捡獫穩⁥㠲9䘀汥摯灩湩⁥⸲洵⁧潭楤楦摥爭汥慥敳琠扡敬獴† 倠捡獫穩⁥㠲7䘀汥摯灩湩⁥洵⁧潭楤楦摥爭汥慥敳琠扡敬獴† 倠捡獫穩⁥㠲5䘀湥景扩慲整洠捩潲楮敳⁤〲洰⁧慣獰汵獥† 倠捡獫穩⁥㠲5䘀湥景扩慲整洠捩潲楮敳⁤㘲洷⁧慣獰汵獥† 倠捡獫穩⁥㠲4䘀湥景扩慲整洠捩潲楮敳⁤㜶杭挠灡畳敬⁳⼠†慐正楳敺㤠䨰_x0000_敆瑮湡汹ㄠ〰業牣杯慲獭㈯汭猠汯瑵潩⁮潦⁲湩敪瑣潩⁮浡潰汵獥† 倠捡獫穩⁥〱&gt;䘀湥慴祮⁬⸲洵⽧〵汭猠汯瑵潩⁮潦⁲湩畦楳湯瘠慩獬† 倠捡獫穩⁥䬱_x0000_敆瑮湡汹㔠〰業牣杯慲獭ㄯ洰⁬潳畬楴湯映牯椠橮捥楴湯愠灭畯敬⁳⼠†慐正楳敺ㄠ䤰_x0000_敆牲畯⁳畦慭慲整ㄠ〴杭㔯汭漠慲⁬潳畬楴湯猠杵牡映敲⁥〳‰汭† 倠捡獫穩⁥⸱_x0000_敆牲畯⁳畦慭慲整㈠〱杭琠扡敬獴† 倠捡獫穩⁥㐸.䘀牥潲獵映浵牡瑡⁥㈳洲⁧慴汢瑥⁳⼠†慐正楳敺㈠⼸_x0000_敆牲畯⁳汧捵湯瑡⁥〳洰⁧慴汢瑥⁳⼠†慐正楳敺㈠⸸_x0000_敆牲畯⁳畳晬瑡⁥〲洰⁧慴汢瑥⁳⼠†慐正楳敺ㄠ〰*䘀硥景湥摡湩⁥㈱洰⁧慴汢瑥⁳⼠†慐正楳敺㌠⨰_x0000_敆潸敦慮楤敮ㄠ〸杭琠扡敬獴† 倠捡獫穩⁥〳(䘀敬慣湩摩⁥〱洰⁧慴汢瑥⁳⼠†慐正楳敺㘠✰_x0000_汆捥楡楮敤㔠洰⁧慴汢瑥⁳⼠†慐正楳敺㘠㬰_x0000_汆捵潬慸楣汬湩ㄠ㔲杭㔯汭漠慲⁬潳畬楴湯ㄠ〰汭† 倠捡獫穩⁥䘱_x0000_汆捵潬慸楣汬湩ㄠ㔲杭㔯汭漠慲⁬潳畬楴湯猠杵牡映敲⁥〱洰⁬⼠†慐正楳敺ㄠI䘀畬汣硯捡汩楬⁮朱瀠睯敤⁲潦⁲潳畬楴湯映牯椠橮捥楴湯瘠慩獬† 倠捡獫穩⁥〱-䘀畬汣硯捡汩楬⁮㔲洰⁧慣獰汵獥† 倠捡獫穩⁥㠲.䘀畬汣硯捡汩楬⁮㔲洰⁧慣獰汵獥† 倠捡獫穩⁥〱䄰_x0000_汆捵潬慸楣汬湩㈠〵杭挠灡畳敬⁳牰汥扡汥敬⁤牰灥捡⁫⼠†慐正楳敺㈠䰸_x0000_汆捵潬慸楣汬湩㈠〵杭瀠睯敤⁲潦⁲潳畬楴湯映牯椠橮捥楴湯瘠慩獬† 倠捡獫穩⁥〱;䘀畬汣硯捡汩楬⁮㔲洰⽧洵⁬牯污猠汯瑵潩⁮〱洰⁬⼠†慐正楳敺ㄠF䘀畬汣硯捡汩楬⁮㔲洰⽧洵⁬牯污猠汯瑵潩⁮畳慧⁲牦敥ㄠ〰汭† 倠捡獫穩⁥ⴱ_x0000_汆捵潬慸楣汬湩㔠〰杭挠灡畳敬⁳⼠†慐正楳敺㈠⸸_x0000_汆捵潬慸楣汬湩㔠〰杭挠灡畳敬⁳⼠†慐正楳敺ㄠ〰A䘀畬汣硯捡汩楬⁮〵洰⁧慣獰汵獥瀠敲慬敢汬摥瀠敲慰正† 倠捡獫穩⁥〲A䘀畬汣硯捡汩楬⁮〵洰⁧慣獰汵獥瀠敲慬敢汬摥瀠敲慰正† 倠捡獫穩⁥㠲L䘀畬汣硯捡汩楬⁮〵洰⁧潰摷牥映牯猠汯瑵潩⁮潦⁲湩敪瑣潩⁮楶污⁳⼠†慐正楳敺ㄠ⤰_x0000_汆捵湯穡汯⁥㔱洰⁧慣獰汵獥† 倠捡獫穩⁥⤱_x0000_汆捵湯穡汯⁥〲洰⁧慣獰汵獥† 倠捡獫穩⁥㰷_x0000_汆捵湯穡汯⁥〲洰⽧〱洰⁬潳畬楴湯映牯椠普獵潩⁮⼠†慐正楳敺ㄠ=䘀畬潣慮潺敬㈠〰杭ㄯ〰汭猠汯瑵潩⁮潦⁲湩畦楳湯† 倠捡獫穩⁥〱=䘀畬潣慮潺敬㈠〰杭ㄯ〰汭猠汯瑵潩⁮潦⁲湩畦楳湯† 倠捡獫穩⁥〲&lt;䘀畬潣慮潺敬㐠〰杭㈯〰汭猠汯瑵潩⁮潦⁲湩畦楳湯† 倠捡獫穩⁥⠵_x0000_汆捵湯穡汯⁥〵杭挠灡畳敬⁳⼠†慐正楳敺㜠A䘀畬潣慮潺敬㔠洰⽧㔲汭猠汯瑵潩⁮潦⁲湩敪瑣潩⁮楶污⁳⼠†慐正楳敺ㄠ9䘀畬潣慮潺敬㔠洰⽧洵⁬牯污猠獵数獮潩⁮㔳洠⁬⼠†慐正楳敺ㄠJ䘀畬慤慲楢敮瀠潨灳慨整㔠洰⽧洲⁬潳畬楴湯映牯椠橮捥楴湯瘠慩獬† 倠捡獫穩⁥㐱_x0000_汆摵潲潣瑲獩湯⁥〱洰捩潲牧浡琠扡敬獴† 倠捡獫穩⁥〳5䘀畬牤捯牯楴潳敮ㄠ〰業牣杯慲⁭慴汢瑥⁳⼠†慐正楳敺ㄠ〰K䘀畬慭敺楮⁬〵洰捩潲牧浡⽳洵⁬潳畬楴湯映牯椠橮捥楴湯愠灭畯敬⁳⼠†慐正楳敺㔠D䘀畬牯畯慲楣⁬朱㈯洰⁬㔨⤥猠汯瑵潩⁮潦⁲湩畦楳湯瘠慩獬† 倠捡獫ize 1I_x0000__x0000_Fluorouracil 2.5g/100ml (2.5%) solution for infusion vials  /  Packsize 1F_x0000__x0000_Fluorouracil 2.5g/50ml (5%) solution for infusion vials  /  Packsize 1I_x0000__x0000_Fluorouracil 250mg/10ml (2.5%) solution for infusion vials  /  Packsize 5G_x0000__x0000_Fluorouracil 500mg/10ml (5%) solution for infusion vials  /  Packsize 1J_x0000__x0000_Fluorouracil 500mg/20ml (2.5%) solution for infusion vials  /  Packsize 10E_x0000__x0000_Fluorouracil 5g/100ml (5%) solution for infusion vials  /  Packsize 1(_x0000__x0000_Fluoxetine 20mg capsules  /  Packsize 303_x0000__x0000_Fluoxetine 20mg dispersible tablets  /  Packsize 286_x0000__x0000_Fluoxetine 20mg/5ml oral solution 70 ml  /  Packsize 1(_x0000__x0000_Fluoxetine 60mg capsules  /  Packsize 30E_x0000__x0000_Flupentixol 100mg/1ml solution for injection ampoules  /  Packsize 10D_x0000__x0000_Flupentixol 200mg/1ml solution for injection ampoules  /  Packsize 5D_x0000__x0000_Flupentixol 20mg/1ml solution for injection ampoules  /  Packsize 10D_x0000__x0000_Flupentixol 40mg/2ml solution for injection ampoules  /  Packsize 10F_x0000__x0000_Flupentixol 50mg/0.5ml solution for injection ampoules  /  Packsize 10'_x0000__x0000_Flutamide 250mg tablets  /  Packsize 84_x0000__x0000_Fluticasone 100micrograms/dose / Salmeterol 50micrograms/dose dry powder inhaler 60 dose (Seretide Accuhaler or Eq)  /  Packsize 1w_x0000__x0000_Fluticasone 125micrograms/dose / Salmeterol 25micrograms/dose inhaler CFC free 120 dose (Aloflute or Eq)  /  Packsize 1{_x0000__x0000_Fluticasone 125micrograms/dose / Salmeterol 25micrograms/dose inhaler CFC free 120 dose (Sereflo Kent or Eq)  /  Packsize 1_x0000__x0000_Fluticasone 125micrograms/dose / Salmeterol 25micrograms/dose inhaler CFC free 120 dose (Seretide Evohaler or Eq)  /  Packsize 1w_x0000__x0000_Fluticasone 125micrograms/dose / Salmeterol 25micrograms/dose inhaler CFC free 120 dose (Sirdupla or Eq)  /  Packsize 1w_x0000__x0000_Fluticasone 250micrograms/dose / Salmeterol 25micrograms/dose inhaler CFC free 120 dose (Aloflute or Eq)  /  Packsize 1{_x0000__x0000_Fluticasone 250micrograms/dose / Salmeterol 25micrograms/dose inhaler CFC free 120 dose (Sereflo Kent or Eq)  /  Packsize 1_x0000__x0000_Fluticasone 250micrograms/dose / Salmeterol 25micrograms/dose inhaler CFC free 120 dose (Seretide Evohaler or Eq)  /  Packsize 1w_x0000__x0000_Fluticasone 250micrograms/dose / Salmeterol 25micrograms/dose inhaler CFC free 120 dose (Sirdupla or Eq)  /  Packsize 1_x0000__x0000_Fluticasone 250micrograms/dose / Salmeterol 50micrograms/dose dry powder inhaler 60 dose (Seretide Accuhaler or Eq)  /  Packsize 1_x0000__x0000_Fluticasone 500micrograms/dose / Salmeterol 50micrograms/dose dry powder inhaler 60 dose (Aerivio Spiromax or Eq)  /  Packsize 1_x0000__x0000_Fluticasone 500micrograms/dose / Salmeterol 50micrograms/dose dry powder inhaler 60 dose (AirFluSal Forspiro or Eq)  /  Packsize 1_x0000__x0000_Fluticasone 500micrograms/dose / Salmeterol 50micrograms/dose dry powder inhaler 60 dose (Seretide Accuhaler or Eq)  /  Packsize 1_x0000__x0000_Fluticasone 50micrograms/dose / Salmeterol 25micrograms/dose inhaler CFC free 120 dose (Seretide Evohaler or Eq)  /  Packsize 1A_x0000__x0000_Fluticasone 50micrograms/dose nasal spray 150 dose  /  Packsize 1)_x0000__x0000_Fluvastatin 20mg capsules  /  Packsize 28)_x0000__x0000_Fluvastatin 40mg capsules  /  Packsize 28C_x0000__x0000_Folic acid 2.5mg/5ml oral solution sugar free 150 ml  /  Packsize 1&amp;_x0000__x0000_Folic acid 5mg tablets  /  Packsize 28-_x0000__x0000_Fosfomycin 3g granules sachets  /  Packsize 1'_x0000__x0000_Fosinopril 10mg tablets  /  Packsize 30'_x0000__x0000_Furosemide 20mg tablets  /  Packsize 28C_x0000__x0000_Furosemide 20mg/2ml solution for injection ampoules  /  Packsize 10B_x0000__x0000_Furosemide 20mg/5ml oral solution sugar free 150 ml  /  Packsize 1E_x0000__x0000_Furosemide 250mg/25ml solution for injection ampoules  /  Packsize 10'_x0000__x0000_Furosemide 40mg tablets  /  Packsize 28B_x0000__x0000_Furosemide 40mg/5ml oral solution sugar free 150 ml  /  Packsize 1(_x0000__x0000_Furosemide 500mg tablets  /  Packsize 28B_x0000__x0000_Furosemide 50mg/5ml oral solution sugar free 150 ml  /  Packsize 1C_x0000__x0000_Furosemide 50mg/5ml solution for injection ampoules  /  Packsize 10,_x0000__x0000_Fusidic acid 2% cream 15 gram  /  Packsize 1,_x0000__x0000_Fusidic acid 2% cream 30 gram  /  Packsize 1*_x0000__x0000_Gabapentin 100mg capsules  /  Packsize 100C_x0000__x0000_Gabapentin 250mg/5ml oral solution sugar free 150 ml  /  Packsize 1*_x0000__x0000_Gabapentin 300mg capsules  /  Packsize 100*_x0000__x0000_Gabapentin 400mg capsules  /  Packsize 100)_x0000__x0000_Gabapentin 600mg tablets  /  Packsize 100)_x0000__x0000_Gabapentin 800mg tablets  /  Packsize 100(_x0000__x0000_Galantamine 12mg tablets  /  Packsize 56:_x0000__x0000_Galantamine 16mg modified-release capsules  /  Packsize 28C_x0000__x0000_Galantamine 20mg/5ml oral solution sugar free 100 ml  /  Packsize 1:_x0000__x0000_Galantamine 24mg modified-release capsules  /  Packsize 289_x0000__x0000_Galantamine 8mg modified-release capsules  /  Packsize 28'_x0000__x0000_Galantamine 8mg tablets  /  Packsize 56_x0000__x0000_Gaviscon Advance or eqv - 150ml - Sodium alginate 500mg/5ml / Potassium bicarbonate 100mg/5ml oral suspension sugar free 150 ml  /  Packsize 1_x0000__x0000_Gaviscon Advance or eqv - 250ml - Sodium alginate 500mg/5ml / Potassium bicarbonate 100mg/5ml oral suspension sugar free 250 ml  /  Packsize 1_x0000__x0000_Gaviscon Advance or eqv - 500ml - Sodium alginate 500mg/5ml / Potassium bicarbonate 100mg/5ml oral suspension sugar free 500 ml  /  Packsize 1y_x0000__x0000_Gaviscon advance or eqv - Sodium alginate 500mg / Potassium bicarbonate 100mg chewable tablets sugar free  /  Packsize 60¡_x0000__x0000_Gaviscon cool or eqv 500ml - Sodium alginate 250mg/5ml/Sodium bicarbonate 133.5mg/5ml/Calcium carbonate 80mg/5ml oral suspension sugar free 500 ml  /  Packsize 1B_x0000__x0000_Gemcitabine 1200mg/120ml solution for infusion bags  /  Packsize 1B_x0000__x0000_Gemcitabine 1600mg/160ml solution for infusion bags  /  Packsize 1B_x0000__x0000_Gemcitabine 1800mg/180ml solution for infusion bags  /  Packsize 1D_x0000__x0000_Gemcitabine 1g powder for solution for infusion vials  /  Packsize 1Z_x0000__x0000_Gemcitabine 1g/26.3ml (38mg/ml) concentrate for solution for infusion vials  /  Packsize 1B_x0000__x0000_Gemcitabine 2000mg/200ml solution for infusion bags  /  Packsize 1G_x0000__x0000_Gemcitabine 200mg powder for solution for infusion vials  /  Packsize 1\_x0000__x0000_Gemcitabine 200mg/5.3ml (38mg/ml) concentrate for solution for infusion vials  /  Packsize 1B_x0000__x0000_Gemcitabine 2200mg/220ml solution for infusion bags  /  Packsize 1D_x0000__x0000_Gemcitabine 2g powder for solution for infusion vials  /  Packsize 1Z_x0000__x0000_Gemcitabine 2g/52.6ml (38mg/ml) concentrate for solution for infusion vials  /  Packsize 1+_x0000__x0000_Gemfibrozil 300mg capsules  /  Packsize 100B_x0000__x0000_Gentamicin 20mg/2ml solution for injection ampoules  /  Packsize 5?_x0000__x0000_Gentamicin 20mg/2ml solution for injection vials  /  Packsize 5@_x0000__x0000_Gentamicin 240mg/80ml solution for infusion bags  /  Packsize 20A_x0000__x0000_Gentamicin 360mg/120ml solution for infusion bags  /  Packsize 20A_x0000__x0000_Gentamicin 5mg/1ml solution for injection ampoules  /  Packsize 5B_x0000__x0000_Gentamicin 80mg/2ml solution for injection ampoules  /  Packsize 5C_x0000__x0000_Gentamicin 80mg/2ml solution for injection ampoules  /  Packsize 10?_x0000__x0000_Gentamicin 80mg/2ml solution for injection vials  /  Packsize 5?_x0000__x0000_Gentamicin 80mg/80ml solution for infusion bags  /  Packsize 20L_x0000__x0000_Gestodene 75microgram / Ethinylestradiol 20microgram tablets  /  Packsize 63L_x0000__x0000_Gestodene 75microgram / Ethinylestradiol 30microgram tablets  /  Packsize 63'_x0000__x0000_Gliclazide 40mg tablets  /  Packsize 28'_x0000__x0000_Gliclazide 80mg tablets  /  Packsize 28'_x0000__x0000_Gliclazide 80mg tablets  /  Packsize 60'_x0000__x0000_Glimepiride 1mg tablets  /  Packsize 30'_x0000__x0000_Glimepiride 2mg tablets  /  Packsize 30'_x0000__x0000_Glimepiride 4mg tablets  /  Packsize 30%_x0000__x0000_Glipizide 5mg tablets  /  Packsize 56=_x0000__x0000_Glucose 20% solution for injection 100ml vials  /  Packsize 1?_x0000__x0000_Glucose 50% solution for infusion 20ml ampoules  /  Packsize 10&lt;_x0000__x0000_Glucose 50% solution for infusion 50ml vials  /  Packsize 25)_x0000__x0000_Glycerol 1g suppositories  /  Packsize 12)_x0000__x0000_Glycerol 2g suppositories  /  Packsize 12)_x0000__x0000_Glycerol 4g suppositories  /  Packsize 12?_x0000__x0000_Glyceryl trinitrate 0.4% rectal ointment 30 gram  /  Packsize 1L_x0000__x0000_Glyceryl trinitrate 10mg/10ml solution for infusion ampoules  /  Packsize 108_x0000__x0000_Glyceryl trinitrate 10mg/24hours patches  /  Packsize 28K_x0000__x0000_Glyceryl trinitrate 25mg/5ml solution for injection ampoules  /  Packsize 5W_x0000__x0000_Glyceryl trinitrate 400micrograms/dose aerosol sublingual spray 180 dose  /  Packsize 1~_x0000__x0000_Glyceryl trinitrate 400micrograms/dose pump sublingual spray 200 dose (Coro-nitro/Nitrolingual/Nitromin or eqv)  /  Packsize 1}_x0000__x0000_Glyceryl trinitrate 400micrograms/dose pump sublingual spray 75 dose (Coro-nitro/Nitrolingual/Nitromin or eqv)  /  Packsize 1D_x0000__x0000_Glyceryl trinitrate 500microgram sublingual tablets  /  Packsize 100K_x0000__x0000_Glyceryl trinitrate 50mg/10ml solution for infusion ampoules  /  Packsize 5H_x0000__x0000_Glyceryl trinitrate 50mg/50ml solution for infusion vials  /  Packsize 17_x0000__x0000_Glyceryl trinitrate 5mg/24hours patches  /  Packsize 28K_x0000__x0000_Glyceryl trinitrate 5mg/5ml solution for injection ampoules  /  Packsize 10X_x0000__x0000_Glycopyrronium bromide 200micrograms/1ml solution for injection ampoules  /  Packsize 10W_x0000__x0000_Glycopyrronium bromide 600micrograms/3ml solution for injection ampoules  /  Packsize 3X_x0000__x0000_Glycopyrronium bromide 600micrograms/3ml solution for injection ampoules  /  Packsize 10'_x0000__x0000_Granisetron 1mg tablets  /  Packsize 10B_x0000__x0000_Granisetron 1mg/1ml solution for injection ampoules  /  Packsize 5B_x0000__x0000_Granisetron 3mg/3ml solution for injection ampoules  /  Packsize 5)_x0000__x0000_Haloperidol 1.5mg tablets  /  Packsize 28(_x0000__x0000_Haloperidol 10mg tablets  /  Packsize 28C_x0000__x0000_Haloperidol 10mg/5ml oral solution sugar free 100 ml  /  Packsize 1'_x0000__x0000_Haloperidol 5mg tablets  /  Packsize 28B_x0000__x0000_Haloperidol 5mg/1ml solution for injection ampoules  /  Packsize 5C_x0000__x0000_Haloperidol 5mg/1ml solution for injection ampoules  /  Packsize 10B_x0000__x0000_Haloperidol 5mg/5ml oral solution sugar free 100 ml  /  Packsize 1B_x0000__x0000_Haloperidol 5mg/5ml oral solution sugar free 500 ml  /  Packsize 1N_x0000__x0000_Haloperidol decanoate 100mg/1ml solution for injection ampoules  /  Packsize 5M_x0000__x0000_Haloperidol decanoate 50mg/1ml solution for injection ampoules  /  Packsize 5O_x0000__x0000_Heparin calcium 5000units/0.2ml solution for injection ampoules  /  Packsize 10c_x0000__x0000_Heparin sodium 10000units/10ml solution for injection ampoules  (preservative free)  /  Packsize 10a_x0000__x0000_Heparin sodium 1000units/1ml solution for injection ampoules  (preservative free)  /  Packsize 10c_x0000__x0000_Heparin sodium 20000units/20ml solution for injection ampoules  (preservative free)  /  Packsize 10Y_x0000__x0000_Heparin sodium 200units/2ml patency solution ampoules (preservative free)  /  Packsize 10Y_x0000__x0000_Heparin sodium 200units/2ml patency solution ampoules (with preservative)  /  Packsize 10b_x0000__x0000_Heparin sodium 25000units/1ml solution for injection ampoules  (preservative free)  /  Packsize 10b_x0000__x0000_Heparin sodium 25000units/5ml solution for injection ampoules  (preservative free)  /  Packsize 10J_x0000__x0000_Heparin sodium 25000units/5ml solution for injection vials  /  Packsize 10c_x0000__x0000_Heparin sodium 5000units/0.2ml solution for injection ampoules  (preservative free)  /  Packsize 10a_x0000__x0000_Heparin sodium 5000units/1ml solution for injection ampoules  (preservative free)  /  Packsize 10L_x0000__x0000_Heparin sodium 5000units/5ml solution for injection ampoules  /  Packsize 10I_x0000__x0000_Heparin sodium 5000units/5ml solution for injection vials  /  Packsize 10Y_x0000__x0000_Heparin sodium 50units/5ml patency solution ampoules  (preservative free)  /  Packsize 10Q_x0000__x0000_Hyaluronidase 1500unit powder for solution for injection ampoules  /  Packsize 10J_x0000__x0000_Hydralazine 20mg powder for solution for injection ampoules  /  Packsize 5(_x0000__x0000_Hydralazine 25mg tablets  /  Packsize 56(_x0000__x0000_Hydralazine 50mg tablets  /  Packsize 56C_x0000__x0000_Hydrochlorothiazide 12.5mg / Quinapril 10mg tablets  /  Packsize 280_x0000__x0000_Hydrocortisone 0.5% cream 15 gram  /  Packsize 1._x0000__x0000_Hydrocortisone 1% cream 15 gram  /  Packsize 1._x0000__x0000_Hydrocortisone 1% cream 30 gram  /  Packsize 11_x0000__x0000_Hydrocortisone 1% ointment 30 gram  /  Packsize 1+_x0000__x0000_Hydrocortisone 10mg tablets  /  Packsize 300_x0000__x0000_Hydrocortisone 2.5% cream 15 gram  /  Packsize 1+_x0000__x0000_Hydrocortisone 20mg tablets  /  Packsize 30w_x0000__x0000_Hydrocortisone sodium succinate 100mg powder for solution for injection vials (e.g. Solu-Cortef or eqv)  /  Packsize 100_x0000__x0000_Hydroxycarbamide 500mg capsules  /  Packsize 1000_x0000__x0000_Hydroxychloroquine 200mg tablets  /  Packsize 60N_x0000__x0000_Hyoscine butylbromide 20mg/1ml solution for injection ampoules  /  Packsize 10W_x0000__x0000_Hyoscine hydrobromide 400micrograms/1ml solution for injection ampoules  /  Packsize 10W_x0000__x0000_Hyoscine hydrobromide 600micrograms/1ml solution for injection ampoules  /  Packsize 10M_x0000__x0000_Hypromellose 0.3% eye drops 0.4ml unit dose preservative free  /  Packsize 300_x0000__x0000_Hypromellose 0.3% eye drops 10 ml  /  Packsize 1Q_x0000__x0000_Ibandronic acid 3mg/3ml solution for injection pre-filled syringes  /  Packsize 1,_x0000__x0000_Ibandronic acid 50mg tablets  /  Packsize 28D_x0000__x0000_Ibuprofen 100mg/5ml oral suspension sugar free 100 ml  /  Packsize 1D_x0000__x0000_Ibuprofen 100mg/5ml oral suspension sugar free 150 ml  /  Packsize 1D_x0000__x0000_Ibuprofen 100mg/5ml oral suspension sugar free 500 ml  /  Packsize 1'_x0000__x0000_Ibuprofen 200mg tablets  /  Packsize 16'_x0000__x0000_Ibuprofen 200mg tablets  /  Packsize 24'_x0000__x0000_Ibuprofen 200mg tablets  /  Packsize 48'_x0000__x0000_Ibuprofen 200mg tablets  /  Packsize 84'_x0000__x0000_Ibuprofen 400mg tablets  /  Packsize 24'_x0000__x0000_Ibuprofen 400mg tablets  /  Packsize 48'_x0000__x0000_Ibuprofen 400mg tablets  /  Packsize 84(_x0000__x0000_Ibuprofen 5% gel 100 gram  /  Packsize 1'_x0000__x0000_Ibuprofen 5% gel 50 gram  /  Packsize 1'_x0000__x0000_Ibuprofen 600mg tablets  /  Packsize 849_x0000__x0000_Imatinib 100mg tablets/capsules (generic)  /  Packsize 60&gt;_x0000__x0000_Imatinib 100mg tablets/capsules (Glivec or eq)  /  Packsize 609_x0000__x0000_Imatinib 400mg tablets/capsules (generic)  /  Packsize 30&gt;_x0000__x0000_Imatinib 400mg tablets/capsules (Glivec or eq)  /  Packsize 30^_x0000__x0000_Imipenem 500mg / Cilastatin 500mg powder for solution for injection 20ml vials  /  Packsize 10'_x0000__x0000_Imipramine 10mg tablets  /  Packsize 28'_x0000__x0000_Imipramine 25mg tablets  /  Packsize 280_x0000__x0000_Imiquimod 5% cream 250mg sachets  /  Packsize 129_x0000__x0000_Indapamide 1.5mg modified-release tablets  /  Packsize 30(_x0000__x0000_Indapamide 2.5mg tablets  /  Packsize 28)_x0000__x0000_Indometacin 25mg capsules  /  Packsize 28)_x0000__x0000_Indometacin 50mg capsules  /  Packsize 28&amp;_x0000__x0000_Indoramin 20mg tablets  /  Packsize 60V_x0000__x0000_Ipratropium bromide 250micrograms/1ml nebuliser liquid unit dose vials  /  Packsize 20V_x0000__x0000_Ipratropium bromide 500micrograms/2ml nebuliser liquid unit dose vials  /  Packsize 20Y_x0000__x0000_Irbesartan 150mg / Hydrochlorothiazide 12.5mg tablets (Co-aprovel or eqv)  /  Packsize 28(_x0000__x0000_Irbesartan 150mg tablets  /  Packsize 28Z_x0000__x0000_Irbesartan 300mg / Hydrochlorothiazide 12.5mg tablets  (Co-aprovel or eqv)  /  Packsize 28X_x0000__x0000_Irbesartan 300mg / Hydrochlorothiazide 25mg tablets  (Co-aprovel or eqv)  /  Packsize 28(_x0000__x0000_Irbesartan 300mg tablets  /  Packsize 28'_x0000__x0000_Irbesartan 75mg tablets  /  Packsize 28?_x0000__x0000_Irinotecan 100mg/5ml solution for infusion vials  /  Packsize 1@_x0000__x0000_Irinotecan 300mg/15ml solution for infusion vials  /  Packsize 1&gt;_x0000__x0000_Irinotecan 40mg/2ml solution for infusion vials  /  Packsize 1@_x0000__x0000_Irinotecan 500mg/25ml solution for infusion vials  /  Packsize 10_x0000__x0000_Isoflurane volatile liquid 250 ml  /  Packsize 6'_x0000__x0000_Isoniazid 100mg tablets  /  Packsize 281_x0000__x0000_Isosorbide dinitrate 10mg tablets  /  Packsize 56N_x0000__x0000_Isosorbide dinitrate 10mg/10ml solution for injection ampoules  /  Packsize 10M_x0000__x0000_Isosorbide dinitrate 25mg/50ml solution for injection bottles  /  Packsize 10M_x0000__x0000_Isosorbide dinitrate 50mg/50ml solution for injection bottles  /  Packsize 103_x0000__x0000_Isosorbide mononitrate 10mg tablets  /  Packsize 563_x0000__x0000_Isosorbide mononitrate 20mg tablets  /  Packsize 563_x0000__x0000_Isosorbide mononitrate 40mg tablets  /  Packsize 56D_x0000__x0000_Isosorbide mononitrate 50mg modified-release tablets  /  Packsize 28*_x0000__x0000_Isotretinoin 10mg capsules  /  Packsize 30*_x0000__x0000_Isotretinoin 20mg capsules  /  Packsize 30*_x0000__x0000_Isotretinoin 20mg capsules  /  Packsize 56)_x0000__x0000_Isotretinoin 5mg capsules  /  Packsize 56a_x0000__x0000_Ispaghula husk 3.5g effervescent granules sachets gluten free sugar free (orange)  /  Packsize 30*_x0000__x0000_Itraconazole 100mg capsules  /  Packsize 4+_x0000__x0000_Itraconazole 100mg capsules  /  Packsize 15R_x0000__x0000_Itraconazole 250mg/25ml solution for injection ampoules and diluent  /  Packsize 1D_x0000__x0000_Itraconazole 50mg/5ml oral solution sugar free 150 ml  /  Packsize 1&amp;_x0000__x0000_Ivabradine 5mg tablets  /  Packsize 56(_x0000__x0000_Ivabradine 7.5mg tablets  /  Packsize 56@_x0000__x0000_Ketamine 500mg/10ml solution for injection vials  /  Packsize 101_x0000__x0000_Ketoconazole 2% w/w shampoo 120 ml  /  Packsize 1:_x0000__x0000_Ketoprofen 200mg modified-release capsules  /  Packsize 28A_x0000__x0000_Ketorolac 30mg/1ml solution for injection ampoules  /  Packsize 5'_x0000__x0000_Labetalol 100mg tablets  /  Packsize 56'_x0000__x0000_Labetalol 200mg tablets  /  Packsize 56'_x0000__x0000_Labetalol 400mg tablets  /  Packsize 56&amp;_x0000__x0000_Lacidipine 2mg tablets  /  Packsize 28&amp;_x0000__x0000_Lacidipine 4mg tablets  /  Packsize 28H_x0000__x0000_Lactulose 10g/15ml oral solution 15ml sachets sugar free  /  Packsize 10:_x0000__x0000_Lactulose 3.1-3.7g/5ml oral solution 500 ml  /  Packsize 1(_x0000__x0000_Lamivudine 100mg tablets  /  Packsize 28(_x0000__x0000_Lamivudine 150mg tablets  /  Packsize 60(_x0000__x0000_Lamivudine 300mg tablets  /  Packsize 30;_x0000__x0000_Lansoprazole 15mg gastro-resistant capsules  /  Packsize 288_x0000__x0000_Lansoprazole 15mg orodispersible tablets  /  Packsize 28;_x0000__x0000_Lansoprazole 30mg gastro-resistant capsules  /  Packsize 288_x0000__x0000_Lansoprazole 30mg orodispersible tablets  /  Packsize 28;_x0000__x0000_Latanoprost 50micrograms/ml eye drops 2.5 ml  /  Packsize 1(_x0000__x0000_Leflunomide 10mg tablets  /  Packsize 30(_x0000__x0000_Leflunomide 20mg tablets  /  Packsize 30*_x0000__x0000_Lercanidipine 10mg tablets  /  Packsize 28*_x0000__x0000_Lercanidipine 20mg tablets  /  Packsize 28'_x0000__x0000_Letrozole 2.5mg tablets  /  Packsize 28&lt;_x0000__x0000_Levetiracetam 1g granules sachets sugar free  /  Packsize 60(_x0000__x0000_Levetiracetam 1g tablets  /  Packsize 60?_x0000__x0000_Levetiracetam 250mg granules sachets sugar free  /  Packsize 60+_x0000__x0000_Levetiracetam 250mg tablets  /  Packsize 60?_x0000__x0000_Levetiracetam 500mg granules sachets sugar free  /  Packsize 60+_x0000__x0000_Levetiracetam 500mg tablets  /  Packsize 60F_x0000__x0000_Levetiracetam 500mg/5ml oral solution sugar free 150 ml  /  Packsize 1a_x0000__x0000_Levetiracetam 500mg/5ml solution for infusion vials (e.g. Keppra, Matever or eqv)  /  Packsize 10+_x0000__x0000_Levetiracetam 750mg tablets  /  Packsize 60Z_x0000__x0000_Levobupivacaine 125mg/100ml solution for infusion bags (Chirocaine or eqv)  /  Packsize 24O_x0000__x0000_Levobupivacaine 125mg/100ml solution for infusion bags (generic)  /  Packsize 5Z_x0000__x0000_Levobupivacaine 250mg/200ml solution for infusion bags (Chirocaine or eqv)  /  Packsize 12]_x0000__x0000_Levobupivacaine 25mg/10ml solution for injection ampoules (Chirocaine or eqv)  /  Packsize 10R_x0000__x0000_Levobupivacaine 25mg/10ml solution for injection ampoules (generic)  /  Packsize 5S_x0000__x0000_Levobupivacaine 25mg/10ml solution for injection ampoules (generic)  /  Packsize 10]_x0000__x0000_Levobupivacaine 50mg/10ml solution for injection ampoules (Chirocaine or eqv)  /  Packsize 10R_x0000__x0000_Levobupivacaine 50mg/10ml solution for injection ampoules (generic)  /  Packsize 5S_x0000__x0000_Levobupivacaine 50mg/10ml solution for injection ampoules (generic)  /  Packsize 10]_x0000__x0000_Levobupivacaine 75mg/10ml solution for injection ampoules (Chirocaine or eqv)  /  Packsize 10R_x0000__x0000_Levobupivacaine 75mg/10ml solution for injection ampoules (generic)  /  Packsize 5S_x0000__x0000_Levobupivacaine 75mg/10ml solution for injection ampoules (generic)  /  Packsize 10*_x0000__x0000_Levocetirizine 5mg tablets  /  Packsize 30*_x0000__x0000_Levofloxacin 250mg tablets  /  Packsize 10)_x0000__x0000_Levofloxacin 500mg tablets  /  Packsize 5*_x0000__x0000_Levofloxacin 500mg tablets  /  Packsize 10&gt;_x0000__x0000_Levofloxacin 500mg/100ml solution for infusion  /  Packsize 10H_x0000__x0000_Levomepromazine 25mg/1ml solution for injection ampoules  /  Packsize 10+_x0000__x0000_Levonorgestrel 1.5mg tablets  /  Packsize 1_x0000__x0000_Levonorgestrel 150microgram / Ethinylestradiol 30microgram tablets (e.g. Elevin/Erlibelle/Levest/Maexeni/Microgynon/Ovranette/Rigevidon)  /  Packsize 639_x0000__x0000_Levothyroxine sodium 100microgram tablets  /  Packsize 28:_x0000__x0000_Levothyroxine sodium 12.5microgram tablets  /  Packsize 288_x0000__x0000_Levothyroxine sodium 25microgram tablets  /  Packsize 288_x0000__x0000_Levothyroxine sodium 50microgram tablets  /  Packsize 288_x0000__x0000_Levothyroxine sodium 75microgram tablets  /  Packsize 28I_x0000__x0000_Lidocaine 0.5% solution for injection 10ml glass ampoules  /  Packsize 10G_x0000__x0000_Lidocaine 1% solution for injection 10ml glass ampoules  /  Packsize 10I_x0000__x0000_Lidocaine 1% solution for injection 10ml plastic ampoules  /  Packsize 20G_x0000__x0000_Lidocaine 1% solution for injection 20ml glass ampoules  /  Packsize 10D_x0000__x0000_Lidocaine 1% solution for injection 20ml glass vials  /  Packsize 10I_x0000__x0000_Lidocaine 1% solution for injection 20ml plastic ampoules  /  Packsize 20F_x0000__x0000_Lidocaine 1% solution for injection 2ml glass ampoules  /  Packsize 10F_x0000__x0000_Lidocaine 1% solution for injection 5ml glass ampoules  /  Packsize 10H_x0000__x0000_Lidocaine 1% solution for injection 5ml plastic ampoules  /  Packsize 20I_x0000__x0000_Lidocaine 2% solution for injection 10ml plastic ampoules  /  Packsize 20G_x0000__x0000_Lidocaine 2% solution for injection 20ml glass ampoules  /  Packsize 10D_x0000__x0000_Lidocaine 2% solution for injection 20ml glass vials  /  Packsize 10I_x0000__x0000_Lidocaine 2% solution for injection 20ml plastic ampoules  /  Packsize 20F_x0000__x0000_Lidocaine 2% solution for injection 2ml glass ampoules  /  Packsize 10F_x0000__x0000_Lidocaine 2% solution for injection 5ml glass ampoules  /  Packsize 10H_x0000__x0000_Lidocaine 2% solution for injection 5ml plastic ampoules  /  Packsize 20=_x0000__x0000_Lidocaine 2.5% / Prilocaine 2.5% cream 30 gram  /  Packsize 1&lt;_x0000__x0000_Lidocaine 2.5% / Prilocaine2.5%  cream 5 gram  /  Packsize 5{_x0000__x0000_Lidocaine 44mg/2.2ml (2%) / Adrenaline 27.5micrograms/2.2ml (1 in 80,000) solution for injection cartridges  /  Packsize 50Y_x0000__x0000_Lidocaine 5% / Phenylephrine 0.5%nasal spray 2.5 ml (Co-Phenylcaine Forte)  /  Packsize 1B_x0000__x0000_Linezolid 2mg/ml Solution for Infusion 600mg/300ml  /  Packsize 10'_x0000__x0000_Linezolid 600mg tablets  /  Packsize 10*_x0000__x0000_Liothyronine 20mcg tablets  /  Packsize 28N_x0000__x0000_Liquid paraffin 50% / White soft paraffin 50% ointment 500 gram  /  Packsize 1D_x0000__x0000_Lisinopril 10mg / Hydrochlorothiazide 12.5mg tablets  /  Packsize 28(_x0000__x0000_Lisinopril 2.5mg tablets  /  Packsize 28D_x0000__x0000_Lisinopril 20mg / Hydrochlorothiazide 12.5mg tablets  /  Packsize 28&amp;_x0000__x0000_Lisinopril 5mg tablets  /  Packsize 28(_x0000__x0000_Lofepramine 70mg tablets  /  Packsize 56E_x0000__x0000_Lofepramine 70mg/5ml oral suspension sugar free 150 ml  /  Packsize 12_x0000__x0000_Loperamide 2mg capsules (OTC pack)  /  Packsize 307_x0000__x0000_Loperamide 2mg capsules (standard pack)  /  Packsize 30'_x0000__x0000_Loratadine 10mg tablets  /  Packsize 306_x0000__x0000_Loratadine 5mg/5ml oral solution 100 ml  /  Packsize 1._x0000__x0000_Lorazepam 1mg tablets (scored)  /  Packsize 28'_x0000__x0000_Lorazepam 2.5mg tablets  /  Packsize 28(_x0000__x0000_Lormetazepam 1mg tablets  /  Packsize 301_x0000__x0000_Lormetazepam 500microgram tablets  /  Packsize 30&amp;_x0000__x0000_Losartan 100mg tablets  /  Packsize 28@_x0000__x0000_Losartan 100mg/ Hydrochlorothiazide 25mg tablets  /  Packsize 28'_x0000__x0000_Losartan 12.5mg tablets  /  Packsize 28%_x0000__x0000_Losartan 25mg tablets  /  Packsize 28%_x0000__x0000_Losartan 50mg tablets  /  Packsize 28A_x0000__x0000_Losartan 50mg/ Hydrochlorothiazide 12.5mg tablets  /  Packsize 28*_x0000__x0000_Lymecycline 408mg capsules  /  Packsize 289_x0000__x0000_Macrogol 3350 13.9g/25ml oral liquid 500ml  /  Packsize 1n_x0000__x0000_Macrogol compound oral powder sachets NPF sugar free (lemon and lime)   (e.g. Movicol,Cosmocol)  /  Packsize 8o_x0000__x0000_Macrogol compound oral powder sachets NPF sugar free (lemon and lime)   (e.g. Movicol,Cosmocol)  /  Packsize 20o_x0000__x0000_Macrogol compound oral powder sachets NPF sugar free (lemon and lime)   (e.g. Movicol,Cosmocol)  /  Packsize 30_x0000__x0000_Macrogol compound oral powder sachets NPF sugar free (orange)   (e.g. Laxido, Macroherm,Movicol,cosmocol,laxagol,macilax)  /  Packsize 20b_x0000__x0000_Magnesium hydroxide oral suspension (8% w/w Conc paste:1.325g/5ml/Mixture BP) 500ml  /  Packsize 1`_x0000__x0000_Magnesium sulfate 10% (magnesium 0.4mmol/ml) solution for infusion 10ml ampoules  /  Packsize 10__x0000__x0000_Magnesium sulfate 50% (magnesium 2mmol/ml) solution for injection 10ml ampoules  /  Packsize 10\_x0000__x0000_Magnesium sulfate 50% (magnesium 2mmol/ml) solution for injection 20ml vials  /  Packsize 10^_x0000__x0000_Magnesium sulfate 50% (magnesium 2mmol/ml) solution for injection 2ml ampoules  /  Packsize 10\_x0000__x0000_Magnesium sulfate 50% (magnesium 2mmol/ml) solution for injection 50ml vials  /  Packsize 10^_x0000__x0000_Magnesium sulfate 50% (magnesium 2mmol/ml) solution for injection 5ml ampoules  /  Packsize 10._x0000__x0000_Magnesium sulfate paste 50 gram  /  Packsize 1)_x0000__x0000_Mebeverine 135mg tablets  /  Packsize 100._x0000__x0000_Mefenamic acid 250mg capsules  /  Packsize 100,_x0000__x0000_Mefenamic acid 500mg tablets  /  Packsize 286_x0000__x0000_Melatonin 2mg modified-release tablets  /  Packsize 30&amp;_x0000__x0000_Meloxicam 15mg tablets  /  Packsize 30'_x0000__x0000_Meloxicam 7.5mg tablets  /  Packsize 309_x0000__x0000_Memantine 10mg soluble tablets sugar free  /  Packsize 28&amp;_x0000__x0000_Memantine 10mg tablets  /  Packsize 28@_x0000__x0000_Memantine 10mg/ml oral solution sugar free 100 ml  /  Packsize 1?_x0000__x0000_Memantine 10mg/ml oral solution sugar free 50 ml  /  Packsize 19_x0000__x0000_Memantine 20mg soluble tablets sugar free  /  Packsize 28&amp;_x0000__x0000_Memantine 20mg tablets  /  Packsize 28D_x0000__x0000_Meropenem 1g powder for solution for injection vials  /  Packsize 10G_x0000__x0000_Meropenem 500mg powder for solution for injection vials  /  Packsize 10+_x0000__x0000_Mesalazine 1g suppositories  /  Packsize 28+_x0000__x0000_Mesalazine 1g suppositories  /  Packsize 30(_x0000__x0000_Mesalazine 1g/100ml enema  /  Packsize 7;_x0000__x0000_Mesalazine 1g/application foam enema 14 dose  /  Packsize 1._x0000__x0000_Mesalazine 500mg suppositories  /  Packsize 10._x0000__x0000_Mesalazine 500mg suppositories  /  Packsize 30=_x0000__x0000_Mesna 1g/10ml solution for injection ampoules  /  Packsize 15?_x0000__x0000_Mesna 400mg/4ml solution for injection ampoules  /  Packsize 15晴牯業⁮〵洰⁧慴汢瑥⁳⼠†慐正楳敺㈠✸_x0000_敍晴牯業⁮〵洰⁧慴汢瑥⁳⼠†慐正楳敺㠠䈴_x0000_敍晴牯業⁮〵洰⽧洵⁬牯污猠汯瑵潩⁮畳慧⁲牦敥ㄠ〵洠⁬⼠†慐正楳敺ㄠ'䴀瑥潦浲湩㠠〵杭琠扡敬獴† 倠捡獫穩⁥㘵B䴀瑥慨潤敮ㄠ洰⽧洱⁬潳畬楴湯映牯椠橮捥楴湯愠灭畯敬⁳⼠†慐正楳敺ㄠ䀰_x0000_敍桴摡湯⁥〱杭洯⁬牯污猠汯瑵潩⁮畳慧⁲牦敥ㄠ〵洠⁬⼠†慐正楳敺ㄠ4䴀瑥慨潤敮ㄠ杭洯⁬牯污猠汯瑵潩⁮〱‰汭† 倠捡獫穩⁥㸱_x0000_敍桴摡湯⁥洱⽧汭漠慲⁬潳畬楴湯㔠〰洠⁬瀨慬瑳捩 ⼠†慐正楳敺ㄠ?䴀瑥慨潤敮ㄠ杭洯⁬牯污猠汯瑵潩⁮畳慧⁲牦敥ㄠ〰洠⁬⼠†慐正楳敺ㄠ@䴀瑥慨潤敮ㄠ杭洯⁬牯污猠汯瑵潩⁮畳慧⁲牦敥㈠〵‰汭† 倠捡獫穩⁥㸱_x0000_敍桴摡湯⁥洱⽧汭漠慲⁬潳畬楴湯猠杵牡映敲⁥〵洠⁬⼠†慐正楳敺ㄠO䴀瑥慨潤敮ㄠ杭洯⁬牯污猠汯瑵潩⁮畳慧⁲牦敥㔠〰洠⁬木敲湥瀯慬瑳捩 ⼠†慐正楳敺ㄠB䴀瑥慨潤敮㈠洰⽧洲⁬潳畬楴湯映牯椠橮捥楴湯愠灭畯敬⁳⼠†慐正楳敺ㄠ䈰_x0000_敍桴摡湯⁥〵杭ㄯ汭猠汯瑵潩⁮潦⁲湩敪瑣潩⁮浡潰汵獥† 倠捡獫穩⁥〱B䴀瑥慨潤敮㔠洰⽧洲⁬潳畬楴湯映牯椠橮捥楴湯愠灭畯敬⁳⼠†慐正楳敺ㄠ䈰_x0000_敍桴摡湯⁥〵杭㔯汭猠汯瑵潩⁮潦⁲湩敪瑣潩⁮浡潰汵獥† 倠捡獫穩⁥〱%䴀瑥慨潤敮㔠杭琠扡敬獴† 倠捡獫穩⁥〵A䴀瑥潨牴硥瑡⁥〱杭㔯汭⠠洲⽧汭 牯污猠汯瑵潩⁮㔳洠⁬⼠†慐正楳敺ㄠA䴀瑥潨牴硥瑡⁥〱杭㔯汭⠠洲⽧汭 牯污猠汯瑵潩⁮㔶洠⁬⼠†慐正楳敺ㄠ@䴀瑥潨牴硥瑡⁥朱ㄯ洰⁬潳畬楴湯映牯椠橮捥楴湯瘠慩獬† 倠捡獫穩⁥⨱_x0000_敍桴瑯敲慸整㈠㔮杭琠扡敬獴† 倠捡獫穩⁥㐲+䴀瑥潨牴硥瑡⁥⸲洵⁧慴汢瑥⁳⼠†慐正楳敺ㄠ〰C䴀瑥潨牴硥瑡⁥〵洰⽧〲汭猠汯瑵潩⁮潦⁲湩敪瑣潩⁮楶污⁳⼠†慐正楳敺ㄠA䴀瑥潨牴硥瑡⁥〵杭㈯汭猠汯瑵潩⁮潦⁲湩敪瑣潩⁮楶污⁳⼠†慐正楳敺㔠@䴀瑥潨牴硥瑡⁥朵㔯洰⁬潳畬楴湯映牯椠橮捥楴湯瘠慩獬† 倠捡獫穩⁥䀱_x0000_敍桴瑯敲慸整㔠杭㈯汭猠汯瑵潩⁮潦⁲湩敪瑣潩⁮楶污⁳⼠†慐正楳敺㔠(䴀瑥票摬灯⁡㈱洵⁧慴汢瑥⁳⼠†慐正楳敺㔠⠶_x0000_敍桴汹潤慰㈠〵杭</v>
          </cell>
        </row>
        <row r="259">
          <cell r="C259" t="str">
            <v>Carmellose 0.5% eye drops 0.4ml unit dose  /  Packsize 90</v>
          </cell>
        </row>
        <row r="260">
          <cell r="C260" t="str">
            <v>Carmellose 0.5% eye drops 10 ml unit dose  /  Packsize 1</v>
          </cell>
        </row>
        <row r="261">
          <cell r="C261" t="str">
            <v>Carmellose 1% eye drops 0.4ml unit dose  /  Packsize 30</v>
          </cell>
        </row>
        <row r="262">
          <cell r="C262" t="str">
            <v>Carmellose 1% eye drops 10ml unit dose  /  Packsize 1</v>
          </cell>
        </row>
        <row r="263">
          <cell r="C263" t="str">
            <v>Carvedilol 12.5mg tablets  /  Packsize 28</v>
          </cell>
        </row>
        <row r="264">
          <cell r="C264" t="str">
            <v>Carvedilol 25mg tablets  /  Packsize 28</v>
          </cell>
        </row>
        <row r="265">
          <cell r="C265" t="str">
            <v>Carvedilol 3.125mg tablets  /  Packsize 28</v>
          </cell>
        </row>
        <row r="266">
          <cell r="C266" t="str">
            <v>Carvedilol 6.25mg tablets  /  Packsize 28</v>
          </cell>
        </row>
        <row r="267">
          <cell r="C267" t="str">
            <v>Caspofungin 50mg powder for solution for injection vials  /  Packsize 1</v>
          </cell>
        </row>
        <row r="268">
          <cell r="C268" t="str">
            <v>Caspofungin 70mg powder for solution for injection vials  /  Packsize 1</v>
          </cell>
        </row>
        <row r="269">
          <cell r="C269" t="str">
            <v>Cefaclor 125mg/5ml oral suspension 100 ml  /  Packsize 1</v>
          </cell>
        </row>
        <row r="270">
          <cell r="C270" t="str">
            <v>Cefaclor 250mg/5ml oral suspension 100 ml  /  Packsize 1</v>
          </cell>
        </row>
        <row r="271">
          <cell r="C271" t="str">
            <v>Cefaclor 500mg capsules  /  Packsize 21</v>
          </cell>
        </row>
        <row r="272">
          <cell r="C272" t="str">
            <v>Cefalexin 125mg/5ml oral suspension sugar free 100 ml  /  Packsize 1</v>
          </cell>
        </row>
        <row r="273">
          <cell r="C273" t="str">
            <v>Cefalexin 250mg capsules  /  Packsize 28</v>
          </cell>
        </row>
        <row r="274">
          <cell r="C274" t="str">
            <v>Cefalexin 250mg/5ml oral suspension sugar free 100 ml  /  Packsize 1</v>
          </cell>
        </row>
        <row r="275">
          <cell r="C275" t="str">
            <v>Cefixime 200mg tablets  /  Packsize 7</v>
          </cell>
        </row>
        <row r="276">
          <cell r="C276" t="str">
            <v>Cefotaxime 1g powder for solution for injection vials  /  Packsize 10</v>
          </cell>
        </row>
        <row r="277">
          <cell r="C277" t="str">
            <v>Cefotaxime 2g powder for solution for injection vials  /  Packsize 10</v>
          </cell>
        </row>
        <row r="278">
          <cell r="C278" t="str">
            <v>Cefotaxime 500mg powder for solution for injection vials  /  Packsize 10</v>
          </cell>
        </row>
        <row r="279">
          <cell r="C279" t="str">
            <v>Cefradine 250mg capsules  /  Packsize 20</v>
          </cell>
        </row>
        <row r="280">
          <cell r="C280" t="str">
            <v>Cefradine 500mg capsules  /  Packsize 20</v>
          </cell>
        </row>
        <row r="281">
          <cell r="C281" t="str">
            <v>Ceftazidime 1g powder for solution for injection vials  /  Packsize 10</v>
          </cell>
        </row>
        <row r="282">
          <cell r="C282" t="str">
            <v>Ceftazidime 2g powder for solution for injection vials  /  Packsize 10</v>
          </cell>
        </row>
        <row r="283">
          <cell r="C283" t="str">
            <v>Ceftazidime 3g powder for solution for injection vials  /  Packsize 10</v>
          </cell>
        </row>
        <row r="284">
          <cell r="C284" t="str">
            <v>Ceftazidime 500mg powder for solution for injection vials  /  Packsize 1</v>
          </cell>
        </row>
        <row r="285">
          <cell r="C285" t="str">
            <v>Ceftriaxone 1g powder for solution for injection vials  /  Packsize 10</v>
          </cell>
        </row>
        <row r="286">
          <cell r="C286" t="str">
            <v>Ceftriaxone 250mg powder for solution for injection vials  /  Packsize 1</v>
          </cell>
        </row>
        <row r="287">
          <cell r="C287" t="str">
            <v>Ceftriaxone 2g powder for solution for injection vials  /  Packsize 10</v>
          </cell>
        </row>
        <row r="288">
          <cell r="C288" t="str">
            <v>Cefuroxime 1.5g powder for injection vials  /  Packsize 10</v>
          </cell>
        </row>
        <row r="289">
          <cell r="C289" t="str">
            <v>Cefuroxime 250mg powder for injection vials  /  Packsize 5</v>
          </cell>
        </row>
        <row r="290">
          <cell r="C290" t="str">
            <v>Cefuroxime 250mg powder for injection vials  /  Packsize 10</v>
          </cell>
        </row>
        <row r="291">
          <cell r="C291" t="str">
            <v>Cefuroxime 250mg tablets  /  Packsize 14</v>
          </cell>
        </row>
        <row r="292">
          <cell r="C292" t="str">
            <v>Cefuroxime 50mg powder for solution for injection vials  /  Packsize 10</v>
          </cell>
        </row>
        <row r="293">
          <cell r="C293" t="str">
            <v>Cefuroxime 750mg powder for injection vials  /  Packsize 10</v>
          </cell>
        </row>
        <row r="294">
          <cell r="C294" t="str">
            <v>Celecoxib 100mg capsules  /  Packsize 60</v>
          </cell>
        </row>
        <row r="295">
          <cell r="C295" t="str">
            <v>Celecoxib 200mg capsules  /  Packsize 30</v>
          </cell>
        </row>
        <row r="296">
          <cell r="C296" t="str">
            <v>Celiprolol 200mg tablets  /  Packsize 28</v>
          </cell>
        </row>
        <row r="297">
          <cell r="C297" t="str">
            <v>Celiprolol 400mg tablets  /  Packsize 28</v>
          </cell>
        </row>
        <row r="298">
          <cell r="C298" t="str">
            <v>Cetirizine 10mg tablets  /  Packsize 30</v>
          </cell>
        </row>
        <row r="299">
          <cell r="C299" t="str">
            <v>Cetirizine 5mg/5ml (1mg/ml) oral solution sugar free 200 ml  /  Packsize 1</v>
          </cell>
        </row>
        <row r="300">
          <cell r="C300" t="str">
            <v>Chloramphenicol 0.5% eye drops 10 ml  /  Packsize 1</v>
          </cell>
        </row>
        <row r="301">
          <cell r="C301" t="str">
            <v>Chloramphenicol 1% eye ointment 4 gram  /  Packsize 1</v>
          </cell>
        </row>
        <row r="302">
          <cell r="C302" t="str">
            <v>Chlordiazepoxide 10mg capsules  /  Packsize 100</v>
          </cell>
        </row>
        <row r="303">
          <cell r="C303" t="str">
            <v>Chlordiazepoxide 5mg capsules  /  Packsize 100</v>
          </cell>
        </row>
        <row r="304">
          <cell r="C304" t="str">
            <v>Chlorphenamine 10mg/1ml solution for injection ampoules  /  Packsize 5</v>
          </cell>
        </row>
        <row r="305">
          <cell r="C305" t="str">
            <v>Chlorphenamine 2mg/5ml oral solution sugar free 150ml  /  Packsize 1</v>
          </cell>
        </row>
        <row r="306">
          <cell r="C306" t="str">
            <v>Chlorphenamine 4mg tablets  /  Packsize 28</v>
          </cell>
        </row>
        <row r="307">
          <cell r="C307" t="str">
            <v>Chlorpromazine 100mg tablets  /  Packsize 28</v>
          </cell>
        </row>
        <row r="308">
          <cell r="C308" t="str">
            <v>Chlorpromazine 100mg/5ml oral solution 150ml  /  Packsize 1</v>
          </cell>
        </row>
        <row r="309">
          <cell r="C309" t="str">
            <v>Chlorpromazine 25mg/5ml oral solution sugar free 150 ml  /  Packsize 1</v>
          </cell>
        </row>
        <row r="310">
          <cell r="C310" t="str">
            <v>Chlorpromazine 50mg/2ml solution for injection ampoules  /  Packsize 10</v>
          </cell>
        </row>
        <row r="311">
          <cell r="C311" t="str">
            <v>Cilostazol 100mg tablets  /  Packsize 56</v>
          </cell>
        </row>
        <row r="312">
          <cell r="C312" t="str">
            <v>Cilostazol 50mg tablets  /  Packsize 56</v>
          </cell>
        </row>
        <row r="313">
          <cell r="C313" t="str">
            <v>Cimetidine 400mg tablets  /  Packsize 60</v>
          </cell>
        </row>
        <row r="314">
          <cell r="C314" t="str">
            <v>Cinnarizine 15mg tablets  /  Packsize 84</v>
          </cell>
        </row>
        <row r="315">
          <cell r="C315" t="str">
            <v>Ciprofloxacin 100mg/50ml solution for infusion  /  Packsize 1</v>
          </cell>
        </row>
        <row r="316">
          <cell r="C316" t="str">
            <v>Ciprofloxacin 200mg/100ml solution for infusion  /  Packsize 10</v>
          </cell>
        </row>
        <row r="317">
          <cell r="C317" t="str">
            <v>Ciprofloxacin 250mg tablets  /  Packsize 10</v>
          </cell>
        </row>
        <row r="318">
          <cell r="C318" t="str">
            <v>Ciprofloxacin 250mg tablets  /  Packsize 20</v>
          </cell>
        </row>
        <row r="319">
          <cell r="C319" t="str">
            <v>Ciprofloxacin 250mg tablets  /  Packsize 100</v>
          </cell>
        </row>
        <row r="320">
          <cell r="C320" t="str">
            <v>Ciprofloxacin 400mg/200ml solution for infusion  /  Packsize 10</v>
          </cell>
        </row>
        <row r="321">
          <cell r="C321" t="str">
            <v>Ciprofloxacin 500mg tablets  /  Packsize 10</v>
          </cell>
        </row>
        <row r="322">
          <cell r="C322" t="str">
            <v>Ciprofloxacin 500mg tablets  /  Packsize 20</v>
          </cell>
        </row>
        <row r="323">
          <cell r="C323" t="str">
            <v>Ciprofloxacin 500mg tablets  /  Packsize 100</v>
          </cell>
        </row>
        <row r="324">
          <cell r="C324" t="str">
            <v>Ciprofloxacin 750mg tablets  /  Packsize 10</v>
          </cell>
        </row>
        <row r="325">
          <cell r="C325" t="str">
            <v>Cisatracurium besilate 150mg/30ml solution for injection vials  /  Packsize 1</v>
          </cell>
        </row>
        <row r="326">
          <cell r="C326" t="str">
            <v>Cisatracurium besilate 20mg/10ml solution for injection ampoules  /  Packsize 5</v>
          </cell>
        </row>
        <row r="327">
          <cell r="C327" t="str">
            <v>Cisplatin 100mg/100ml solution for infusion vials  /  Packsize 1</v>
          </cell>
        </row>
        <row r="328">
          <cell r="C328" t="str">
            <v>Cisplatin 10mg/10ml solution for infusion vials  /  Packsize 1</v>
          </cell>
        </row>
        <row r="329">
          <cell r="C329" t="str">
            <v>Cisplatin 50mg/50ml solution for infusion vials  /  Packsize 1</v>
          </cell>
        </row>
        <row r="330">
          <cell r="C330" t="str">
            <v>Citalopram 20mg tablets  /  Packsize 28</v>
          </cell>
        </row>
        <row r="331">
          <cell r="C331" t="str">
            <v>Citalopram 40mg/ml oral solution sugar free 15 ml drops  /  Packsize 1</v>
          </cell>
        </row>
        <row r="332">
          <cell r="C332" t="str">
            <v>Clarithromycin 125mg/5ml oral suspension 70 ml  /  Packsize 1</v>
          </cell>
        </row>
        <row r="333">
          <cell r="C333" t="str">
            <v>Clarithromycin 250mg tablets  /  Packsize 14</v>
          </cell>
        </row>
        <row r="334">
          <cell r="C334" t="str">
            <v>Clarithromycin 250mg/5ml oral suspension 70 ml  /  Packsize 1</v>
          </cell>
        </row>
        <row r="335">
          <cell r="C335" t="str">
            <v>Clarithromycin 500mg powder for solution for injection vials  /  Packsize 1</v>
          </cell>
        </row>
        <row r="336">
          <cell r="C336" t="str">
            <v>Clarithromycin 500mg tablets  /  Packsize 14</v>
          </cell>
        </row>
        <row r="337">
          <cell r="C337" t="str">
            <v>Clindamycin 150mg capsules  /  Packsize 24</v>
          </cell>
        </row>
        <row r="338">
          <cell r="C338" t="str">
            <v>Clindamycin 150mg capsules  /  Packsize 100</v>
          </cell>
        </row>
        <row r="339">
          <cell r="C339" t="str">
            <v>Clindamycin 2% vaginal cream 40 gram  /  Packsize 1</v>
          </cell>
        </row>
        <row r="340">
          <cell r="C340" t="str">
            <v>Clindamycin 300mg capsules  /  Packsize 30</v>
          </cell>
        </row>
        <row r="341">
          <cell r="C341" t="str">
            <v>Clindamycin 300mg/2ml solution for injection ampoules  /  Packsize 5</v>
          </cell>
        </row>
        <row r="342">
          <cell r="C342" t="str">
            <v>Clindamycin 600mg/4ml solution for injection ampoules  /  Packsize 5</v>
          </cell>
        </row>
        <row r="343">
          <cell r="C343" t="str">
            <v>Clobazam 10mg/5ml oral suspension sugar free 150 ml  /  Packsize 1</v>
          </cell>
        </row>
        <row r="344">
          <cell r="C344" t="str">
            <v>Clobazam 5mg/5ml oral suspension sugar free 150 ml  /  Packsize 1</v>
          </cell>
        </row>
        <row r="345">
          <cell r="C345" t="str">
            <v>Clobetasol (Dermovate or eqv) 0.05% cream 100 gram  /  Packsize 1</v>
          </cell>
        </row>
        <row r="346">
          <cell r="C346" t="str">
            <v>Clobetasol (Dermovate or eqv) 0.05% cream 30 gram  /  Packsize 1</v>
          </cell>
        </row>
        <row r="347">
          <cell r="C347" t="str">
            <v>Clobetasol (Dermovate or eqv) 0.05% ointment 100 gram  /  Packsize 1</v>
          </cell>
        </row>
        <row r="348">
          <cell r="C348" t="str">
            <v>Clobetasol (Dermovate or eqv) 0.05% ointment 30 gram  /  Packsize 1</v>
          </cell>
        </row>
        <row r="349">
          <cell r="C349" t="str">
            <v>Clomifene 50mg tablets  /  Packsize 30</v>
          </cell>
        </row>
        <row r="350">
          <cell r="C350" t="str">
            <v>Clonazepam 2mg/5ml oral solution sugar free 150 ml  /  Packsize 1</v>
          </cell>
        </row>
        <row r="351">
          <cell r="C351" t="str">
            <v>Clonazepam 500microgram tablets  /  Packsize 100</v>
          </cell>
        </row>
        <row r="352">
          <cell r="C352" t="str">
            <v>Clonazepam 500micrograms/5ml oral solution sugar free 150ml  /  Packsize 1</v>
          </cell>
        </row>
        <row r="353">
          <cell r="C353" t="str">
            <v>Clonidine 25microgram tablets  /  Packsize 112</v>
          </cell>
        </row>
        <row r="354">
          <cell r="C354" t="str">
            <v>Clopidogrel 300mg tablets  /  Packsize 30</v>
          </cell>
        </row>
        <row r="355">
          <cell r="C355" t="str">
            <v>Clopidogrel 75mg tablets  /  Packsize 28</v>
          </cell>
        </row>
        <row r="356">
          <cell r="C356" t="str">
            <v>Clotrimazole 1% cream 20 gram  /  Packsize 1</v>
          </cell>
        </row>
        <row r="357">
          <cell r="C357" t="str">
            <v>Clotrimazole 500mg pessaries  /  Packsize 1</v>
          </cell>
        </row>
        <row r="358">
          <cell r="C358" t="str">
            <v>Clozapine 100mg tablets  /  Packsize 84</v>
          </cell>
        </row>
        <row r="359">
          <cell r="C359" t="str">
            <v>Clozapine 100mg tablets  /  Packsize 100</v>
          </cell>
        </row>
        <row r="360">
          <cell r="C360" t="str">
            <v>Clozapine 100mg tablets  /  Packsize 500</v>
          </cell>
        </row>
        <row r="361">
          <cell r="C361" t="str">
            <v>Clozapine 200mg tablets  /  Packsize 100</v>
          </cell>
        </row>
        <row r="362">
          <cell r="C362" t="str">
            <v>Clozapine 250mg/5ml oral suspension sugar free 100 ml  /  Packsize 1</v>
          </cell>
        </row>
        <row r="363">
          <cell r="C363" t="str">
            <v>Clozapine 25mg tablets  /  Packsize 84</v>
          </cell>
        </row>
        <row r="364">
          <cell r="C364" t="str">
            <v>Clozapine 25mg tablets  /  Packsize 100</v>
          </cell>
        </row>
        <row r="365">
          <cell r="C365" t="str">
            <v>Clozapine 25mg tablets  /  Packsize 500</v>
          </cell>
        </row>
        <row r="366">
          <cell r="C366" t="str">
            <v>Clozapine 50mg tablets  /  Packsize 100</v>
          </cell>
        </row>
        <row r="367">
          <cell r="C367" t="str">
            <v>Coal tar 12%/Salicylic acid 2%/Sulfur 4%/Coconut oil (Cocois, Sebco or eqv)  scalp ointment 100 gram  /  Packsize 1</v>
          </cell>
        </row>
        <row r="368">
          <cell r="C368" t="str">
            <v>Coal tar 12%/Salicylic acid 2%/Sulfur 4%/Coconut oil (Cocois, Sebco or eqv) scalp ointment 40 gram  /  Packsize 1</v>
          </cell>
        </row>
        <row r="369">
          <cell r="C369" t="str">
            <v>Co-amilofruse 2.5mg/20mg tablets (amiloride 2.5mg/furosemide 20mg)  /  Packsize 28</v>
          </cell>
        </row>
        <row r="370">
          <cell r="C370" t="str">
            <v>Co-amilofruse 5mg/40mg tablets (amiloride 2.5mg/furosemide 20mg)  /  Packsize 28</v>
          </cell>
        </row>
        <row r="371">
          <cell r="C371" t="str">
            <v>Co-amilozide 2.5mg/25mg tablets (Amiloride 2.5mg/Hydrochlorothiazide 25mg)  /  Packsize 28</v>
          </cell>
        </row>
        <row r="372">
          <cell r="C372" t="str">
            <v>Co-amilozide 5mg/50mg tablets (Amiloride 5mg/Hydrochlorothiazide 50mg)  /  Packsize 28</v>
          </cell>
        </row>
        <row r="373">
          <cell r="C373" t="str">
            <v>Co-amoxiclav 1000mg/200mg powder for solution for injection vials  /  Packsize 10</v>
          </cell>
        </row>
        <row r="374">
          <cell r="C374" t="str">
            <v>Co-amoxiclav 125mg/31.25mg/5ml oral suspension sugar free 100 ml  /  Packsize 1</v>
          </cell>
        </row>
        <row r="375">
          <cell r="C375" t="str">
            <v>Co-amoxiclav 250mg/125mg tablets  /  Packsize 21</v>
          </cell>
        </row>
        <row r="376">
          <cell r="C376" t="str">
            <v>Co-amoxiclav 250mg/62.5mg/5ml oral suspension sugar free 100 ml  /  Packsize 1</v>
          </cell>
        </row>
        <row r="377">
          <cell r="C377" t="str">
            <v>Co-amoxiclav 400mg/57mg/5ml oral suspension 35 ml  /  Packsize 1</v>
          </cell>
        </row>
        <row r="378">
          <cell r="C378" t="str">
            <v>Co-amoxiclav 400mg/57mg/5ml oral suspension 70 ml  /  Packsize 1</v>
          </cell>
        </row>
        <row r="379">
          <cell r="C379" t="str">
            <v>Co-amoxiclav 500mg/100mg powder for solution for injection vials  /  Packsize 10</v>
          </cell>
        </row>
        <row r="380">
          <cell r="C380" t="str">
            <v>Co-amoxiclav 500mg/125mg tablets  /  Packsize 21</v>
          </cell>
        </row>
        <row r="381">
          <cell r="C381" t="str">
            <v>Co-beneldopa 12.5mg/50mg capsules (benserazide/levodopa)  /  Packsize 100</v>
          </cell>
        </row>
        <row r="382">
          <cell r="C382" t="str">
            <v>Co-beneldopa 25mg/100mg capsules (benserazide/levodopa)  /  Packsize 100</v>
          </cell>
        </row>
        <row r="383">
          <cell r="C383" t="str">
            <v>Co-beneldopa 50mg/200mg capsules (benserazide/levodopa)  /  Packsize 100</v>
          </cell>
        </row>
        <row r="384">
          <cell r="C384" t="str">
            <v>Co-careldopa 10mg/100mg tablets (carbidopa/levodopa. e.g. Sinemet or eqv)  /  Packsize 100</v>
          </cell>
        </row>
        <row r="385">
          <cell r="C385" t="str">
            <v>Co-careldopa 12.5mg/50mg tablets (carbidopa/levodopa. e.g. Sinemet or eqv)  /  Packsize 90</v>
          </cell>
        </row>
        <row r="386">
          <cell r="C386" t="str">
            <v>Co-careldopa 25mg/100mg tablets (carbidopa/levodopa. e.g. Sinemet or eqv)  /  Packsize 100</v>
          </cell>
        </row>
        <row r="387">
          <cell r="C387" t="str">
            <v>Co-careldopa 25mg/250mg tablets (carbidopa/levodopa. e.g. Sinemet or eqv)  /  Packsize 100</v>
          </cell>
        </row>
        <row r="388">
          <cell r="C388" t="str">
            <v>Co-codamol 30mg/500mg capsules  /  Packsize 100</v>
          </cell>
        </row>
        <row r="389">
          <cell r="C389" t="str">
            <v>Co-codamol 30mg/500mg effervescent tablets  /  Packsize 32</v>
          </cell>
        </row>
        <row r="390">
          <cell r="C390" t="str">
            <v>Co-codamol 30mg/500mg effervescent tablets  /  Packsize 100</v>
          </cell>
        </row>
        <row r="391">
          <cell r="C391" t="str">
            <v>Co-codamol 30mg/500mg tablets  /  Packsize 30</v>
          </cell>
        </row>
        <row r="392">
          <cell r="C392" t="str">
            <v>Co-codamol 30mg/500mg tablets  /  Packsize 100</v>
          </cell>
        </row>
        <row r="393">
          <cell r="C393" t="str">
            <v>Co-codamol 30mg/500mg tablets pre-labelled pack  /  Packsize 30</v>
          </cell>
        </row>
        <row r="394">
          <cell r="C394" t="str">
            <v>Co-codamol 8mg/500mg effervescent tablets  /  Packsize 32</v>
          </cell>
        </row>
        <row r="395">
          <cell r="C395" t="str">
            <v>Co-codamol 8mg/500mg effervescent tablets  /  Packsize 100</v>
          </cell>
        </row>
        <row r="396">
          <cell r="C396" t="str">
            <v>Co-codamol 8mg/500mg tablets  /  Packsize 32</v>
          </cell>
        </row>
        <row r="397">
          <cell r="C397" t="str">
            <v>Co-codamol 8mg/500mg tablets  /  Packsize 100</v>
          </cell>
        </row>
        <row r="398">
          <cell r="C398" t="str">
            <v>Co-danthramer 25mg/200mg/5ml oral suspension sugar free 300 ml  /  Packsize 1</v>
          </cell>
        </row>
        <row r="399">
          <cell r="C399" t="str">
            <v>Co-danthramer 75mg/1000mg/5ml oral suspension sugar free 300 ml  /  Packsize 1</v>
          </cell>
        </row>
        <row r="400">
          <cell r="C400" t="str">
            <v>Codeine 15mg tablets  /  Packsize 28</v>
          </cell>
        </row>
        <row r="401">
          <cell r="C401" t="str">
            <v>Codeine 15mg/5ml linctus sugar free 200 ml  /  Packsize 1</v>
          </cell>
        </row>
        <row r="402">
          <cell r="C402" t="str">
            <v>Codeine 30mg tablets  /  Packsize 28</v>
          </cell>
        </row>
        <row r="403">
          <cell r="C403" t="str">
            <v>Codeine 30mg tablets  /  Packsize 100</v>
          </cell>
        </row>
        <row r="404">
          <cell r="C404" t="str">
            <v>Codeine 60mg tablets  /  Packsize 28</v>
          </cell>
        </row>
        <row r="405">
          <cell r="C405" t="str">
            <v>Codeine 60mg/1ml solution for injection ampoules  /  Packsize 10</v>
          </cell>
        </row>
        <row r="406">
          <cell r="C406" t="str">
            <v>Co-dydramol 10mg/500mg tablets  /  Packsize 100</v>
          </cell>
        </row>
        <row r="407">
          <cell r="C407" t="str">
            <v>Co-dydramol 10mg/500mg tablets pre-labelled pack  /  Packsize 30</v>
          </cell>
        </row>
        <row r="408">
          <cell r="C408" t="str">
            <v>Co-fluampicil 250mg/250mg capsules  /  Packsize 28</v>
          </cell>
        </row>
        <row r="409">
          <cell r="C409" t="str">
            <v>Colchicine 500microgram tablets  /  Packsize 100</v>
          </cell>
        </row>
        <row r="410">
          <cell r="C410" t="str">
            <v>Colecalciferol 15000units/5ml oral solution 100ml bottle  /  Packsize 1</v>
          </cell>
        </row>
        <row r="411">
          <cell r="C411" t="str">
            <v>Colecalciferol 20000unit capsules  /  Packsize 10</v>
          </cell>
        </row>
        <row r="412">
          <cell r="C412" t="str">
            <v>Colecalciferol 25000units/1ml oral solution sugar free ampoules  /  Packsize 3</v>
          </cell>
        </row>
        <row r="413">
          <cell r="C413" t="str">
            <v>Colecalciferol 800unit capsules  /  Packsize 30</v>
          </cell>
        </row>
        <row r="414">
          <cell r="C414" t="str">
            <v>Colecalciferol 800unit tablets  /  Packsize 30</v>
          </cell>
        </row>
        <row r="415">
          <cell r="C415" t="str">
            <v>Co-trimoxazole 80mg/400mg tablets (480mg)  /  Packsize 28</v>
          </cell>
        </row>
        <row r="416">
          <cell r="C416" t="str">
            <v>Cyanocobalamin 50microgram tablets  /  Packsize 50</v>
          </cell>
        </row>
        <row r="417">
          <cell r="C417" t="str">
            <v>Cyclizine 50mg tablets  /  Packsize 100</v>
          </cell>
        </row>
        <row r="418">
          <cell r="C418" t="str">
            <v>Cyclizine 50mg/1ml solution for injection ampoules  /  Packsize 10</v>
          </cell>
        </row>
        <row r="419">
          <cell r="C419" t="str">
            <v>Cyclopentolate 0.5% eye drops 5 ml  /  Packsize 1</v>
          </cell>
        </row>
        <row r="420">
          <cell r="C420" t="str">
            <v>Cyclopentolate 1% eye drops 5 ml  /  Packsize 1</v>
          </cell>
        </row>
        <row r="421">
          <cell r="C421" t="str">
            <v>Cyclophosphamide 1g powder for solution for injection vials  /  Packsize 1</v>
          </cell>
        </row>
        <row r="422">
          <cell r="C422" t="str">
            <v>Cyclophosphamide 2g powder for solution for injection vials  /  Packsize 1</v>
          </cell>
        </row>
        <row r="423">
          <cell r="C423" t="str">
            <v>Cyclophosphamide 500mg powder for solution for injection vials  /  Packsize 1</v>
          </cell>
        </row>
        <row r="424">
          <cell r="C424" t="str">
            <v>Cyclophosphamide 50mg tablets  /  Packsize 100</v>
          </cell>
        </row>
        <row r="425">
          <cell r="C425" t="str">
            <v>Cyproterone 100mg tablets  /  Packsize 84</v>
          </cell>
        </row>
        <row r="426">
          <cell r="C426" t="str">
            <v>Cyproterone 50mg tablets  /  Packsize 60</v>
          </cell>
        </row>
        <row r="427">
          <cell r="C427" t="str">
            <v>Cyproterone acetate 2mg/Ethinylestradiol 35 microgram tablets  /  Packsize 63</v>
          </cell>
        </row>
        <row r="428">
          <cell r="C428" t="str">
            <v>Cytarabine 100mg/1ml solution for injection vials  /  Packsize 5</v>
          </cell>
        </row>
        <row r="429">
          <cell r="C429" t="str">
            <v>Cytarabine 100mg/5ml (for iv or sc use only) solution for injection vial (e.g, Pfizer,pharmacia or eqv)  /  Packsize 5</v>
          </cell>
        </row>
        <row r="430">
          <cell r="C430" t="str">
            <v>Cytarabine 100mg/5ml (for iv, sc, or intrathecal use) solution for injection vial (e.g. Hospira, Faulding, Generics UK/Mylan or eqv)  /  Packsize 5</v>
          </cell>
        </row>
        <row r="431">
          <cell r="C431" t="str">
            <v>Cytarabine 1g/10ml solution for injection vials  /  Packsize 1</v>
          </cell>
        </row>
        <row r="432">
          <cell r="C432" t="str">
            <v>Cytarabine 2g/20ml solution for injection vials  /  Packsize 1</v>
          </cell>
        </row>
        <row r="433">
          <cell r="C433" t="str">
            <v>Cytarabine 500mg/5ml solution for injection vials  /  Packsize 5</v>
          </cell>
        </row>
        <row r="434">
          <cell r="C434" t="str">
            <v>Danazol 100mg capsules  /  Packsize 60</v>
          </cell>
        </row>
        <row r="435">
          <cell r="C435" t="str">
            <v>Danazol 200mg capsules  /  Packsize 60</v>
          </cell>
        </row>
        <row r="436">
          <cell r="C436" t="str">
            <v>Dapsone 100mg tablets  /  Packsize 28</v>
          </cell>
        </row>
        <row r="437">
          <cell r="C437" t="str">
            <v>Dapsone 50mg tablets  /  Packsize 28</v>
          </cell>
        </row>
        <row r="438">
          <cell r="C438" t="str">
            <v>Daptomycin 350mg powder for solution for injection vials  /  Packsize 1</v>
          </cell>
        </row>
        <row r="439">
          <cell r="C439" t="str">
            <v>Daptomycin 500mg powder for solution for injection vials  /  Packsize 1</v>
          </cell>
        </row>
        <row r="440">
          <cell r="C440" t="str">
            <v>Dehydrated alcohol solution for injection 5ml ampoules  /  Packsize 10</v>
          </cell>
        </row>
        <row r="441">
          <cell r="C441" t="str">
            <v>Desferrioxamine 2g powder for solution for injection vials  /  Packsize 10</v>
          </cell>
        </row>
        <row r="442">
          <cell r="C442" t="str">
            <v>Desferrioxamine 500mg powder for solution for injection vials  /  Packsize 10</v>
          </cell>
        </row>
        <row r="443">
          <cell r="C443" t="str">
            <v>Desloratadine 2.5mg/5ml oral solution 100 ml  /  Packsize 1</v>
          </cell>
        </row>
        <row r="444">
          <cell r="C444" t="str">
            <v>Desloratadine 5mg tablets  /  Packsize 30</v>
          </cell>
        </row>
        <row r="445">
          <cell r="C445" t="str">
            <v>Desmopressin 100microgram tablets  /  Packsize 90</v>
          </cell>
        </row>
        <row r="446">
          <cell r="C446" t="str">
            <v>Desmopressin 10micrograms/dose nasal spray 6ml  /  Packsize 1</v>
          </cell>
        </row>
        <row r="447">
          <cell r="C447" t="str">
            <v>Desmopressin 120microgram oral lyophilisates sugar free tablets  /  Packsize 30</v>
          </cell>
        </row>
        <row r="448">
          <cell r="C448" t="str">
            <v>Desmopressin 200microgram tablets  /  Packsize 30</v>
          </cell>
        </row>
        <row r="449">
          <cell r="C449" t="str">
            <v>Desmopressin 4micrograms/1ml solution for injection ampoules  /  Packsize 10</v>
          </cell>
        </row>
        <row r="450">
          <cell r="C450" t="str">
            <v>Desogestrel 150microgram / Ethinylestradiol 20microgram tablets  /  Packsize 63</v>
          </cell>
        </row>
        <row r="451">
          <cell r="C451" t="str">
            <v>Desogestrel 150microgram / Ethinylestradiol 30microgram tablets  /  Packsize 63</v>
          </cell>
        </row>
        <row r="452">
          <cell r="C452" t="str">
            <v>Desogestrel 75microgram tablets  /  Packsize 84</v>
          </cell>
        </row>
        <row r="453">
          <cell r="C453" t="str">
            <v>Dexamethasone 0.1%  preservative free eye drops unit dose  /  Packsize 20</v>
          </cell>
        </row>
        <row r="454">
          <cell r="C454" t="str">
            <v>Dexamethasone 0.1%  preservative free eye drops unit dose  /  Packsize 30</v>
          </cell>
        </row>
        <row r="455">
          <cell r="C455" t="str">
            <v>Dexamethasone 2mg soluble tablets  /  Packsize 50</v>
          </cell>
        </row>
        <row r="456">
          <cell r="C456" t="str">
            <v>Dexamethasone 2mg tablets  /  Packsize 50</v>
          </cell>
        </row>
        <row r="457">
          <cell r="C457" t="str">
            <v>Dexamethasone 2mg tablets  /  Packsize 100</v>
          </cell>
        </row>
        <row r="458">
          <cell r="C458" t="str">
            <v>Dexamethasone 2mg/5ml oral solution sugar free 150 ml  /  Packsize 1</v>
          </cell>
        </row>
        <row r="459">
          <cell r="C459" t="str">
            <v>Dexamethasone 3.3mg/1ml solution for injection ampoules  /  Packsize 10</v>
          </cell>
        </row>
        <row r="460">
          <cell r="C460" t="str">
            <v>Dexamethasone 3.8mg/1ml solution for injection ampoules  /  Packsize 10</v>
          </cell>
        </row>
        <row r="461">
          <cell r="C461" t="str">
            <v>Dexamethasone 4mg soluble tablets  /  Packsize 50</v>
          </cell>
        </row>
        <row r="462">
          <cell r="C462" t="str">
            <v>Dexamethasone 500microgram tablets  /  Packsize 28</v>
          </cell>
        </row>
        <row r="463">
          <cell r="C463" t="str">
            <v>Dexamethasone 6.6mg/2ml solution for injection amp  /  Packsize 10</v>
          </cell>
        </row>
        <row r="464">
          <cell r="C464" t="str">
            <v>Dexamethasone 8mg soluble tablets  /  Packsize 50</v>
          </cell>
        </row>
        <row r="465">
          <cell r="C465" t="str">
            <v>Dexamfetamine 10mg tablets  /  Packsize 30</v>
          </cell>
        </row>
        <row r="466">
          <cell r="C466" t="str">
            <v>Dexamfetamine 5mg tablets  /  Packsize 30</v>
          </cell>
        </row>
        <row r="467">
          <cell r="C467" t="str">
            <v>Diamorphine 100mg powder for solution for injection ampoules  /  Packsize 5</v>
          </cell>
        </row>
        <row r="468">
          <cell r="C468" t="str">
            <v>Diamorphine 10mg powder for solution for injection ampoules  /  Packsize 5</v>
          </cell>
        </row>
        <row r="469">
          <cell r="C469" t="str">
            <v>Diamorphine 30mg powder for solution for injection ampoules  /  Packsize 5</v>
          </cell>
        </row>
        <row r="470">
          <cell r="C470" t="str">
            <v>Diamorphine 500mg powder for solution for injection ampoules  /  Packsize 5</v>
          </cell>
        </row>
        <row r="471">
          <cell r="C471" t="str">
            <v>Diamorphine 5mg powder for solution for injection ampoules  /  Packsize 5</v>
          </cell>
        </row>
        <row r="472">
          <cell r="C472" t="str">
            <v>Diazepam 10mg tablets  /  Packsize 28</v>
          </cell>
        </row>
        <row r="473">
          <cell r="C473" t="str">
            <v>Diazepam 10mg/2.5ml rectal solution tube  /  Packsize 5</v>
          </cell>
        </row>
        <row r="474">
          <cell r="C474" t="str">
            <v>Diazepam 10mg/2ml solution for injection ampoules  /  Packsize 10</v>
          </cell>
        </row>
        <row r="475">
          <cell r="C475" t="str">
            <v>Diazepam 2.5mg/1.25ml rectal solution tube  /  Packsize 5</v>
          </cell>
        </row>
        <row r="476">
          <cell r="C476" t="str">
            <v>Diazepam 2mg tablets  /  Packsize 28</v>
          </cell>
        </row>
        <row r="477">
          <cell r="C477" t="str">
            <v>Diazepam 2mg/5ml oral solution sugar free 100 ml  /  Packsize 1</v>
          </cell>
        </row>
        <row r="478">
          <cell r="C478" t="str">
            <v>Diazepam 5mg tablets  /  Packsize 28</v>
          </cell>
        </row>
        <row r="479">
          <cell r="C479" t="str">
            <v>Diazepam 5mg/2.5ml rectal solution tube  /  Packsize 5</v>
          </cell>
        </row>
        <row r="480">
          <cell r="C480" t="str">
            <v>Diclofenac 100mg suppositories  /  Packsize 10</v>
          </cell>
        </row>
        <row r="481">
          <cell r="C481" t="str">
            <v>Diclofenac 12.5mg suppositories  /  Packsize 10</v>
          </cell>
        </row>
        <row r="482">
          <cell r="C482" t="str">
            <v>Diclofenac 25mg suppositories  /  Packsize 10</v>
          </cell>
        </row>
        <row r="483">
          <cell r="C483" t="str">
            <v>Diclofenac 50mg suppositories  /  Packsize 10</v>
          </cell>
        </row>
        <row r="484">
          <cell r="C484" t="str">
            <v>Diclofenac 75mg/3ml solution for injection ampoules  /  Packsize 10</v>
          </cell>
        </row>
        <row r="485">
          <cell r="C485" t="str">
            <v>Diclofenac sodium 100mg modified-release tablets  /  Packsize 28</v>
          </cell>
        </row>
        <row r="486">
          <cell r="C486" t="str">
            <v>Diclofenac sodium 25mg gastro-resistant tablets  /  Packsize 28</v>
          </cell>
        </row>
        <row r="487">
          <cell r="C487" t="str">
            <v>Diclofenac sodium 25mg gastro-resistant tablets  /  Packsize 84</v>
          </cell>
        </row>
        <row r="488">
          <cell r="C488" t="str">
            <v>Diclofenac sodium 50mg gastro-resistant / Misoprostol 200microgram tablets  /  Packsize 60</v>
          </cell>
        </row>
        <row r="489">
          <cell r="C489" t="str">
            <v>Diclofenac sodium 50mg gastro-resistant tablets  /  Packsize 28</v>
          </cell>
        </row>
        <row r="490">
          <cell r="C490" t="str">
            <v>Diclofenac sodium 50mg gastro-resistant tablets  /  Packsize 84</v>
          </cell>
        </row>
        <row r="491">
          <cell r="C491" t="str">
            <v>Diclofenac sodium 75mg gastro-resistant / Misoprostol 200microgram tablets  /  Packsize 60</v>
          </cell>
        </row>
        <row r="492">
          <cell r="C492" t="str">
            <v>Diclofenac sodium 75mg modified-release tablets  /  Packsize 56</v>
          </cell>
        </row>
        <row r="493">
          <cell r="C493" t="str">
            <v>Dicycloverine 10mg/5ml oral solution 120ml  /  Packsize 1</v>
          </cell>
        </row>
        <row r="494">
          <cell r="C494" t="str">
            <v>Digoxin 125microgram tablets  /  Packsize 28</v>
          </cell>
        </row>
        <row r="495">
          <cell r="C495" t="str">
            <v>Digoxin 250microgram tablets  /  Packsize 28</v>
          </cell>
        </row>
        <row r="496">
          <cell r="C496" t="str">
            <v>Digoxin 62.5microgram tablets  /  Packsize 28</v>
          </cell>
        </row>
        <row r="497">
          <cell r="C497" t="str">
            <v>Dihydrocodeine 10mg/5ml oral solution 150 ml  /  Packsize 1</v>
          </cell>
        </row>
        <row r="498">
          <cell r="C498" t="str">
            <v>Dihydrocodeine 30mg tablets  /  Packsize 28</v>
          </cell>
        </row>
        <row r="499">
          <cell r="C499" t="str">
            <v>Dihydrocodeine 30mg tablets  /  Packsize 100</v>
          </cell>
        </row>
        <row r="500">
          <cell r="C500" t="str">
            <v>Dihydrocodeine 50mg/1ml solution for injection ampoules  /  Packsize 10</v>
          </cell>
        </row>
        <row r="501">
          <cell r="C501" t="str">
            <v>Diltiazem 60mg modified-release tablets  /  Packsize 90</v>
          </cell>
        </row>
        <row r="502">
          <cell r="C502" t="str">
            <v>Dipyridamole 100mg tablets  /  Packsize 84</v>
          </cell>
        </row>
        <row r="503">
          <cell r="C503" t="str">
            <v>Dipyridamole 200mg modified-release capsules  /  Packsize 60</v>
          </cell>
        </row>
        <row r="504">
          <cell r="C504" t="str">
            <v>Dipyridamole 25mg tablets  /  Packsize 84</v>
          </cell>
        </row>
        <row r="505">
          <cell r="C505" t="str">
            <v>Dipyridamole 50mg/5ml oral suspension sugar free 150ml  /  Packsize 1</v>
          </cell>
        </row>
        <row r="506">
          <cell r="C506" t="str">
            <v>Disodium pamidronate 15mg injection  /  Packsize 4</v>
          </cell>
        </row>
        <row r="507">
          <cell r="C507" t="str">
            <v>Disodium pamidronate 30mg injection  /  Packsize 2</v>
          </cell>
        </row>
        <row r="508">
          <cell r="C508" t="str">
            <v>Disodium pamidronate 60mg injection  /  Packsize 1</v>
          </cell>
        </row>
        <row r="509">
          <cell r="C509" t="str">
            <v>Disodium pamidronate 90mg injection  /  Packsize 1</v>
          </cell>
        </row>
        <row r="510">
          <cell r="C510" t="str">
            <v>Disopyramide 100mg capsules  /  Packsize 84</v>
          </cell>
        </row>
        <row r="511">
          <cell r="C511" t="str">
            <v>Disopyramide 150mg capsules  /  Packsize 84</v>
          </cell>
        </row>
        <row r="512">
          <cell r="C512" t="str">
            <v>Dobutamine 250mg/20ml solution for injection ampoules  /  Packsize 5</v>
          </cell>
        </row>
        <row r="513">
          <cell r="C513" t="str">
            <v>Dobutamine 250mg/50ml solution for injection vials  /  Packsize 1</v>
          </cell>
        </row>
        <row r="514">
          <cell r="C514" t="str">
            <v>Docetaxel 160mg/8ml solution for infusion vials (20mg/ml)  /  Packsize 1</v>
          </cell>
        </row>
        <row r="515">
          <cell r="C515" t="str">
            <v>Docetaxel 20mg/1ml solution for infusion vials (20mg/ml)  /  Packsize 1</v>
          </cell>
        </row>
        <row r="516">
          <cell r="C516" t="str">
            <v>Docetaxel 80mg/4ml solution for infusion vials (20mg/ml)  /  Packsize 1</v>
          </cell>
        </row>
        <row r="517">
          <cell r="C517" t="str">
            <v>Domperidone 10mg tablets  /  Packsize 30</v>
          </cell>
        </row>
        <row r="518">
          <cell r="C518" t="str">
            <v>Domperidone 10mg tablets  /  Packsize 100</v>
          </cell>
        </row>
        <row r="519">
          <cell r="C519" t="str">
            <v>Domperidone 5mg/5ml oral suspension sugar free 200 ml  /  Packsize 1</v>
          </cell>
        </row>
        <row r="520">
          <cell r="C520" t="str">
            <v>Donepezil 10mg orodispersible tablets sugar free  /  Packsize 28</v>
          </cell>
        </row>
        <row r="521">
          <cell r="C521" t="str">
            <v>Donepezil 10mg tablets  /  Packsize 28</v>
          </cell>
        </row>
        <row r="522">
          <cell r="C522" t="str">
            <v>Donepezil 5mg orodispersible tablets sugar free  /  Packsize 28</v>
          </cell>
        </row>
        <row r="523">
          <cell r="C523" t="str">
            <v>Donepezil 5mg tablets  /  Packsize 28</v>
          </cell>
        </row>
        <row r="524">
          <cell r="C524" t="str">
            <v>Dopamine 200mg/5ml solution for infusion ampoules  /  Packsize 10</v>
          </cell>
        </row>
        <row r="525">
          <cell r="C525" t="str">
            <v>Dorzolamide 20mg/ml / Timolol 5mg/ml eye drops 5 ml (2%/0.5% e.g. Cosopt,tidomat)  /  Packsize 1</v>
          </cell>
        </row>
        <row r="526">
          <cell r="C526" t="str">
            <v>Dorzolamide 20mg/ml eye drops 5 ml (2%)  /  Packsize 1</v>
          </cell>
        </row>
        <row r="527">
          <cell r="C527" t="str">
            <v>Dosulepin 25mg capsules  /  Packsize 28</v>
          </cell>
        </row>
        <row r="528">
          <cell r="C528" t="str">
            <v>Dosulepin 75mg tablets  /  Packsize 28</v>
          </cell>
        </row>
        <row r="529">
          <cell r="C529" t="str">
            <v>Doxapram 100mg/5ml solution for injection ampoules (glass)  /  Packsize 5</v>
          </cell>
        </row>
        <row r="530">
          <cell r="C530" t="str">
            <v>Doxazosin 1mg tablets  /  Packsize 28</v>
          </cell>
        </row>
        <row r="531">
          <cell r="C531" t="str">
            <v>Doxazosin 2mg tablets  /  Packsize 28</v>
          </cell>
        </row>
        <row r="532">
          <cell r="C532" t="str">
            <v>Doxazosin 4mg modified-release tablets  /  Packsize 28</v>
          </cell>
        </row>
        <row r="533">
          <cell r="C533" t="str">
            <v>Doxazosin 4mg tablets  /  Packsize 28</v>
          </cell>
        </row>
        <row r="534">
          <cell r="C534" t="str">
            <v>Doxorubicin 10mg/5ml solution for injection vials  /  Packsize 1</v>
          </cell>
        </row>
        <row r="535">
          <cell r="C535" t="str">
            <v>Doxorubicin 200mg/100ml solution for infusion vials  /  Packsize 1</v>
          </cell>
        </row>
        <row r="536">
          <cell r="C536" t="str">
            <v>Doxorubicin 50mg/25ml solution for injection vials  /  Packsize 1</v>
          </cell>
        </row>
        <row r="537">
          <cell r="C537" t="str">
            <v>Doxycycline 100mg capsules  /  Packsize 8</v>
          </cell>
        </row>
        <row r="538">
          <cell r="C538" t="str">
            <v>Doxycycline 100mg capsules  /  Packsize 14</v>
          </cell>
        </row>
        <row r="539">
          <cell r="C539" t="str">
            <v>Doxycycline 100mg capsules  /  Packsize 50</v>
          </cell>
        </row>
        <row r="540">
          <cell r="C540" t="str">
            <v>Doxycycline 100mg capsules (pre-labelled pack)  /  Packsize 14</v>
          </cell>
        </row>
        <row r="541">
          <cell r="C541" t="str">
            <v>Doxycycline 100mg dispersible tablets  /  Packsize 8</v>
          </cell>
        </row>
        <row r="542">
          <cell r="C542" t="str">
            <v>Doxycycline 50mg capsules  /  Packsize 28</v>
          </cell>
        </row>
        <row r="543">
          <cell r="C543" t="str">
            <v>Droperidol 2.5mg/1ml solution for injection ampoules  /  Packsize 10</v>
          </cell>
        </row>
        <row r="544">
          <cell r="C544" t="str">
            <v>Drospirenone 3mg / Ethinylestradiol 30microgram tablets (e.g. Acondro/cleosensa/Dretine/Lucette/Yacella/Yasmin/Yiznell)  /  Packsize 63</v>
          </cell>
        </row>
        <row r="545">
          <cell r="C545" t="str">
            <v>Duloxetine 20mg gastro-resistant capsules  /  Packsize 28</v>
          </cell>
        </row>
        <row r="546">
          <cell r="C546" t="str">
            <v>Duloxetine 30mg gastro-resistant capsules  /  Packsize 28</v>
          </cell>
        </row>
        <row r="547">
          <cell r="C547" t="str">
            <v>Duloxetine 40mg gastro-resistant capsules  /  Packsize 56</v>
          </cell>
        </row>
        <row r="548">
          <cell r="C548" t="str">
            <v>Duloxetine 60mg gastro-resistant capsules  /  Packsize 28</v>
          </cell>
        </row>
        <row r="549">
          <cell r="C549" t="str">
            <v>Dutasteride 500microgram capsules  /  Packsize 30</v>
          </cell>
        </row>
        <row r="550">
          <cell r="C550" t="str">
            <v>Efavirenz 600mg tablets  /  Packsize 30</v>
          </cell>
        </row>
        <row r="551">
          <cell r="C551" t="str">
            <v>Emulsifying ointment 500 gram  /  Packsize 1</v>
          </cell>
        </row>
        <row r="552">
          <cell r="C552" t="str">
            <v>Emulsifying wax 30% / Yellow soft paraffin 30%/Liquid paraffin 40% ointment 125 gram (e.g. Epaderm/Epimax/Emelpin/Hydromol/Thirty:30)  /  Packsize 1</v>
          </cell>
        </row>
        <row r="553">
          <cell r="C553" t="str">
            <v>Emulsifying wax 30% / Yellow soft paraffin 30%/Liquid paraffin 40% ointment 500 gram (e.g. Epaderm/Epimax/Emelpin/Hydromol/Thirty:30)  /  Packsize 1</v>
          </cell>
        </row>
        <row r="554">
          <cell r="C554" t="str">
            <v>Enalapril 10mg tablets  /  Packsize 28</v>
          </cell>
        </row>
        <row r="555">
          <cell r="C555" t="str">
            <v>Enalapril 20mg tablets  /  Packsize 28</v>
          </cell>
        </row>
        <row r="556">
          <cell r="C556" t="str">
            <v>Enalapril 5mg tablets  /  Packsize 28</v>
          </cell>
        </row>
        <row r="557">
          <cell r="C557" t="str">
            <v>Entacapone 200mg tablets  /  Packsize 30</v>
          </cell>
        </row>
        <row r="558">
          <cell r="C558" t="str">
            <v>Entacapone 200mg tablets  /  Packsize 100</v>
          </cell>
        </row>
        <row r="559">
          <cell r="C559" t="str">
            <v>Entecavir 1mg tablets  /  Packsize 30</v>
          </cell>
        </row>
        <row r="560">
          <cell r="C560" t="str">
            <v>Entecavir 500microgram tablets  /  Packsize 30</v>
          </cell>
        </row>
        <row r="561">
          <cell r="C561" t="str">
            <v>Ephedrine 0.5% nasal drops 10 ml  /  Packsize 1</v>
          </cell>
        </row>
        <row r="562">
          <cell r="C562" t="str">
            <v>Ephedrine 1% nasal drops 10 ml  /  Packsize 1</v>
          </cell>
        </row>
        <row r="563">
          <cell r="C563" t="str">
            <v>Ephedrine 30mg/10ml solution for injection ampoules  /  Packsize 10</v>
          </cell>
        </row>
        <row r="564">
          <cell r="C564" t="str">
            <v>Ephedrine 30mg/10ml solution for injection pre-filled syringes  /  Packsize 1</v>
          </cell>
        </row>
        <row r="565">
          <cell r="C565" t="str">
            <v>Ephedrine 30mg/10ml solution for injection pre-filled syringes  /  Packsize 12</v>
          </cell>
        </row>
        <row r="566">
          <cell r="C566" t="str">
            <v>Ephedrine 30mg/1ml solution for injection ampoules  /  Packsize 10</v>
          </cell>
        </row>
        <row r="567">
          <cell r="C567" t="str">
            <v>Epirubicin 10mg/5ml solution for injection vials  /  Packsize 1</v>
          </cell>
        </row>
        <row r="568">
          <cell r="C568" t="str">
            <v>Epirubicin 200mg/100ml solution for injection vials  /  Packsize 1</v>
          </cell>
        </row>
        <row r="569">
          <cell r="C569" t="str">
            <v>Epirubicin 50mg/25ml solution for injection vials  /  Packsize 1</v>
          </cell>
        </row>
        <row r="570">
          <cell r="C570" t="str">
            <v>Eplerenone 25mg tablets  /  Packsize 28</v>
          </cell>
        </row>
        <row r="571">
          <cell r="C571" t="str">
            <v>Eplerenone 50mg tablets  /  Packsize 28</v>
          </cell>
        </row>
        <row r="572">
          <cell r="C572" t="str">
            <v>Epoprostenol sodium 1.5mg powder and solvent for solution for infusion vials (e.g. Flolan/GSK/Sandoz or eqv)  /  Packsize 1</v>
          </cell>
        </row>
        <row r="573">
          <cell r="C573" t="str">
            <v>Epoprostenol sodium 500microgram powder and solvent for solution for infusion vials (e.g. Flolan/GSK/Sandoz or eqv)  /  Packsize 1</v>
          </cell>
        </row>
        <row r="574">
          <cell r="C574" t="str">
            <v>Eptifibatide 20mg/10ml solution for injection vials  /  Packsize 1</v>
          </cell>
        </row>
        <row r="575">
          <cell r="C575" t="str">
            <v>Eptifibatide 75mg/100ml solution for injection vials  /  Packsize 1</v>
          </cell>
        </row>
        <row r="576">
          <cell r="C576" t="str">
            <v>Ergometrine 500micrograms/1ml solution for injection ampoules  /  Packsize 10</v>
          </cell>
        </row>
        <row r="577">
          <cell r="C577" t="str">
            <v>Ertapenem 1g powder for solution for injection vials  /  Packsize 1</v>
          </cell>
        </row>
        <row r="578">
          <cell r="C578" t="str">
            <v>Erythromycin 1g powder for solution for infusion vials  /  Packsize 1</v>
          </cell>
        </row>
        <row r="579">
          <cell r="C579" t="str">
            <v>Erythromycin 250mg gastro-resistant tablets  /  Packsize 28</v>
          </cell>
        </row>
        <row r="580">
          <cell r="C580" t="str">
            <v>Erythromycin ethyl succinate 125mg/5ml oral suspension sugar free 100 ml  /  Packsize 1</v>
          </cell>
        </row>
        <row r="581">
          <cell r="C581" t="str">
            <v>Erythromycin ethyl succinate 250mg/5ml oral suspension sugar free 100 ml  /  Packsize 1</v>
          </cell>
        </row>
        <row r="582">
          <cell r="C582" t="str">
            <v>Erythromycin stearate 250mg tablets  /  Packsize 100</v>
          </cell>
        </row>
        <row r="583">
          <cell r="C583" t="str">
            <v>Erythromycin stearate 500mg tablets  /  Packsize 100</v>
          </cell>
        </row>
        <row r="584">
          <cell r="C584" t="str">
            <v>Escitalopram 10mg tablets  /  Packsize 28</v>
          </cell>
        </row>
        <row r="585">
          <cell r="C585" t="str">
            <v>Escitalopram 20mg tablets  /  Packsize 28</v>
          </cell>
        </row>
        <row r="586">
          <cell r="C586" t="str">
            <v>Escitalopram 5mg tablets  /  Packsize 28</v>
          </cell>
        </row>
        <row r="587">
          <cell r="C587" t="str">
            <v>Esmolol 100mg/10ml solution for injection vials  /  Packsize 5</v>
          </cell>
        </row>
        <row r="588">
          <cell r="C588" t="str">
            <v>Esmolol 100mg/10ml solution for injection vials  /  Packsize 10</v>
          </cell>
        </row>
        <row r="589">
          <cell r="C589" t="str">
            <v>Esmolol 2.5g solution for injection  /  Packsize 1</v>
          </cell>
        </row>
        <row r="590">
          <cell r="C590" t="str">
            <v>Esmolol 2.5g/250ml infusion bags  /  Packsize 1</v>
          </cell>
        </row>
        <row r="591">
          <cell r="C591" t="str">
            <v>Esomeprazole 20mg gastro-resistant tablets  /  Packsize 28</v>
          </cell>
        </row>
        <row r="592">
          <cell r="C592" t="str">
            <v>Esomeprazole 40mg gastro-resistant capsules  /  Packsize 28</v>
          </cell>
        </row>
        <row r="593">
          <cell r="C593" t="str">
            <v>Esomeprazole 40mg powder for solution for injection vials  /  Packsize 1</v>
          </cell>
        </row>
        <row r="594">
          <cell r="C594" t="str">
            <v>Ethambutol 100mg tablets  /  Packsize 56</v>
          </cell>
        </row>
        <row r="595">
          <cell r="C595" t="str">
            <v>Ethambutol 400mg tablets  /  Packsize 56</v>
          </cell>
        </row>
        <row r="596">
          <cell r="C596" t="str">
            <v>Ethinylestradiol 30mcg/Levonorgestrel 50mcg &amp; Ethinylestradiol 40mcg/Levonorgestrel 75mcg &amp; Ethinylestradiol 30mcg/Levonorgestrel 125mcg tablets (e.g. Logynon/Triregol)  /  Packsize 63</v>
          </cell>
        </row>
        <row r="597">
          <cell r="C597" t="str">
            <v>Ethyl chloride direct stream aerosol 100ml  /  Packsize 1</v>
          </cell>
        </row>
        <row r="598">
          <cell r="C598" t="str">
            <v>Ethyl chloride fine spray aerosol 100ml  /  Packsize 1</v>
          </cell>
        </row>
        <row r="599">
          <cell r="C599" t="str">
            <v>Ethyl chloride fine spray glass100ml  /  Packsize 1</v>
          </cell>
        </row>
        <row r="600">
          <cell r="C600" t="str">
            <v>Etomidate 20mg/10ml emulsion for injection ampoules (Etomidate-Lipuro)  /  Packsize 10</v>
          </cell>
        </row>
        <row r="601">
          <cell r="C601" t="str">
            <v>Etomidate 20mg/10ml solution for injection ampoules  /  Packsize 5</v>
          </cell>
        </row>
        <row r="602">
          <cell r="C602" t="str">
            <v>Etoposide 100mg/5ml solution for injection vials  /  Packsize 1</v>
          </cell>
        </row>
        <row r="603">
          <cell r="C603" t="str">
            <v>Etoposide 500mg/25ml solution for injection vials  /  Packsize 1</v>
          </cell>
        </row>
        <row r="604">
          <cell r="C604" t="str">
            <v>Etoricoxib 120mg tablets  /  Packsize 7</v>
          </cell>
        </row>
        <row r="605">
          <cell r="C605" t="str">
            <v>Etoricoxib 120mg tablets  /  Packsize 28</v>
          </cell>
        </row>
        <row r="606">
          <cell r="C606" t="str">
            <v>Etoricoxib 30mg tablets  /  Packsize 28</v>
          </cell>
        </row>
        <row r="607">
          <cell r="C607" t="str">
            <v>Etoricoxib 60mg tablets  /  Packsize 28</v>
          </cell>
        </row>
        <row r="608">
          <cell r="C608" t="str">
            <v>Etoricoxib 90mg tablets  /  Packsize 28</v>
          </cell>
        </row>
        <row r="609">
          <cell r="C609" t="str">
            <v>Exemestane 25mg tablets  /  Packsize 30</v>
          </cell>
        </row>
        <row r="610">
          <cell r="C610" t="str">
            <v>Ezetimibe 10mg tablets  /  Packsize 28</v>
          </cell>
        </row>
        <row r="611">
          <cell r="C611" t="str">
            <v>Famciclovir 125mg tablets  /  Packsize 10</v>
          </cell>
        </row>
        <row r="612">
          <cell r="C612" t="str">
            <v>Famciclovir 250mg tablets  /  Packsize 15</v>
          </cell>
        </row>
        <row r="613">
          <cell r="C613" t="str">
            <v>Famciclovir 250mg tablets  /  Packsize 21</v>
          </cell>
        </row>
        <row r="614">
          <cell r="C614" t="str">
            <v>Felodipine 10mg modified-release tablets  /  Packsize 28</v>
          </cell>
        </row>
        <row r="615">
          <cell r="C615" t="str">
            <v>Felodipine 2.5mg modified-release tablets  /  Packsize 28</v>
          </cell>
        </row>
        <row r="616">
          <cell r="C616" t="str">
            <v>Felodipine 5mg modified-release tablets  /  Packsize 28</v>
          </cell>
        </row>
        <row r="617">
          <cell r="C617" t="str">
            <v>Fenofibrate micronised 200mg capsules  /  Packsize 28</v>
          </cell>
        </row>
        <row r="618">
          <cell r="C618" t="str">
            <v>Fenofibrate micronised 267mg capsules  /  Packsize 28</v>
          </cell>
        </row>
        <row r="619">
          <cell r="C619" t="str">
            <v>Fenofibrate micronised 67mg capsules  /  Packsize 90</v>
          </cell>
        </row>
        <row r="620">
          <cell r="C620" t="str">
            <v>Fentanyl 100micrograms/2ml solution for injection ampoules  /  Packsize 10</v>
          </cell>
        </row>
        <row r="621">
          <cell r="C621" t="str">
            <v>Fentanyl 2.5mg/50ml solution for infusion vials  /  Packsize 1</v>
          </cell>
        </row>
        <row r="622">
          <cell r="C622" t="str">
            <v>Fentanyl 500micrograms/10ml solution for injection ampoules  /  Packsize 10</v>
          </cell>
        </row>
        <row r="623">
          <cell r="C623" t="str">
            <v>Ferrous fumarate 140mg/5ml oral solution sugar free 300 ml  /  Packsize 1</v>
          </cell>
        </row>
        <row r="624">
          <cell r="C624" t="str">
            <v>Ferrous fumarate 210mg tablets  /  Packsize 84</v>
          </cell>
        </row>
        <row r="625">
          <cell r="C625" t="str">
            <v>Ferrous fumarate 322mg tablets  /  Packsize 28</v>
          </cell>
        </row>
        <row r="626">
          <cell r="C626" t="str">
            <v>Ferrous gluconate 300mg tablets  /  Packsize 28</v>
          </cell>
        </row>
        <row r="627">
          <cell r="C627" t="str">
            <v>Ferrous sulfate 200mg tablets  /  Packsize 100</v>
          </cell>
        </row>
        <row r="628">
          <cell r="C628" t="str">
            <v>Fexofenadine 120mg tablets  /  Packsize 30</v>
          </cell>
        </row>
        <row r="629">
          <cell r="C629" t="str">
            <v>Fexofenadine 180mg tablets  /  Packsize 30</v>
          </cell>
        </row>
        <row r="630">
          <cell r="C630" t="str">
            <v>Flecainide 100mg tablets  /  Packsize 60</v>
          </cell>
        </row>
        <row r="631">
          <cell r="C631" t="str">
            <v>Flecainide 50mg tablets  /  Packsize 60</v>
          </cell>
        </row>
        <row r="632">
          <cell r="C632" t="str">
            <v>Flucloxacillin 125mg/5ml oral solution 100ml  /  Packsize 1</v>
          </cell>
        </row>
        <row r="633">
          <cell r="C633" t="str">
            <v>Flucloxacillin 125mg/5ml oral solution sugar free 100ml  /  Packsize 1</v>
          </cell>
        </row>
        <row r="634">
          <cell r="C634" t="str">
            <v>Flucloxacillin 1g powder for solution for injection vials  /  Packsize 10</v>
          </cell>
        </row>
        <row r="635">
          <cell r="C635" t="str">
            <v>Flucloxacillin 250mg capsules  /  Packsize 28</v>
          </cell>
        </row>
        <row r="636">
          <cell r="C636" t="str">
            <v>Flucloxacillin 250mg capsules  /  Packsize 100</v>
          </cell>
        </row>
        <row r="637">
          <cell r="C637" t="str">
            <v>Flucloxacillin 250mg capsules prelabelled prepack  /  Packsize 28</v>
          </cell>
        </row>
        <row r="638">
          <cell r="C638" t="str">
            <v>Flucloxacillin 250mg powder for solution for injection vials  /  Packsize 10</v>
          </cell>
        </row>
        <row r="639">
          <cell r="C639" t="str">
            <v>Flucloxacillin 250mg/5ml oral solution 100ml  /  Packsize 1</v>
          </cell>
        </row>
        <row r="640">
          <cell r="C640" t="str">
            <v>Flucloxacillin 250mg/5ml oral solution sugar free 100ml  /  Packsize 1</v>
          </cell>
        </row>
        <row r="641">
          <cell r="C641" t="str">
            <v>Flucloxacillin 500mg capsules  /  Packsize 28</v>
          </cell>
        </row>
        <row r="642">
          <cell r="C642" t="str">
            <v>Flucloxacillin 500mg capsules  /  Packsize 100</v>
          </cell>
        </row>
        <row r="643">
          <cell r="C643" t="str">
            <v>Flucloxacillin 500mg capsules prelabelled prepack  /  Packsize 20</v>
          </cell>
        </row>
        <row r="644">
          <cell r="C644" t="str">
            <v>Flucloxacillin 500mg capsules prelabelled prepack  /  Packsize 28</v>
          </cell>
        </row>
        <row r="645">
          <cell r="C645" t="str">
            <v>Flucloxacillin 500mg powder for solution for injection vials  /  Packsize 10</v>
          </cell>
        </row>
        <row r="646">
          <cell r="C646" t="str">
            <v>Fluconazole 150mg capsules  /  Packsize 1</v>
          </cell>
        </row>
        <row r="647">
          <cell r="C647" t="str">
            <v>Fluconazole 200mg capsules  /  Packsize 7</v>
          </cell>
        </row>
        <row r="648">
          <cell r="C648" t="str">
            <v>Fluconazole 200mg/100ml solution for infusion  /  Packsize 1</v>
          </cell>
        </row>
        <row r="649">
          <cell r="C649" t="str">
            <v>Fluconazole 200mg/100ml solution for infusion  /  Packsize 10</v>
          </cell>
        </row>
        <row r="650">
          <cell r="C650" t="str">
            <v>Fluconazole 200mg/100ml solution for infusion  /  Packsize 20</v>
          </cell>
        </row>
        <row r="651">
          <cell r="C651" t="str">
            <v>Fluconazole 400mg/200ml solution for infusion  /  Packsize 5</v>
          </cell>
        </row>
        <row r="652">
          <cell r="C652" t="str">
            <v>Fluconazole 50mg capsules  /  Packsize 7</v>
          </cell>
        </row>
        <row r="653">
          <cell r="C653" t="str">
            <v>Fluconazole 50mg/25ml solution for injection vials  /  Packsize 1</v>
          </cell>
        </row>
        <row r="654">
          <cell r="C654" t="str">
            <v>Fluconazole 50mg/5ml oral suspension 35 ml  /  Packsize 1</v>
          </cell>
        </row>
        <row r="655">
          <cell r="C655" t="str">
            <v>Fludarabine phosphate 50mg/2ml solution for injection vials  /  Packsize 1</v>
          </cell>
        </row>
        <row r="656">
          <cell r="C656" t="str">
            <v>Fludrocortisone 100microgram tablets  /  Packsize 30</v>
          </cell>
        </row>
        <row r="657">
          <cell r="C657" t="str">
            <v>Fludrocortisone 100microgram tablets  /  Packsize 100</v>
          </cell>
        </row>
        <row r="658">
          <cell r="C658" t="str">
            <v>Flumazenil 500micrograms/5ml solution for injection ampoules  /  Packsize 5</v>
          </cell>
        </row>
        <row r="659">
          <cell r="C659" t="str">
            <v>Fluorouracil 1g/20ml (5%) solution for infusion vials  /  Packsize 1</v>
          </cell>
        </row>
        <row r="660">
          <cell r="C660" t="str">
            <v>Fluorouracil 2.5g/100ml (2.5%) solution for infusion vials  /  Packsize 1</v>
          </cell>
        </row>
        <row r="661">
          <cell r="C661" t="str">
            <v>Fluorouracil 2.5g/50ml (5%) solution for infusion vials  /  Packsize 1</v>
          </cell>
        </row>
        <row r="662">
          <cell r="C662" t="str">
            <v>Fluorouracil 250mg/10ml (2.5%) solution for infusion vials  /  Packsize 5</v>
          </cell>
        </row>
        <row r="663">
          <cell r="C663" t="str">
            <v>Fluorouracil 500mg/10ml (5%) solution for infusion vials  /  Packsize 1</v>
          </cell>
        </row>
        <row r="664">
          <cell r="C664" t="str">
            <v>Fluorouracil 500mg/20ml (2.5%) solution for infusion vials  /  Packsize 10</v>
          </cell>
        </row>
        <row r="665">
          <cell r="C665" t="str">
            <v>Fluorouracil 5g/100ml (5%) solution for infusion vials  /  Packsize 1</v>
          </cell>
        </row>
        <row r="666">
          <cell r="C666" t="str">
            <v>Fluoxetine 20mg capsules  /  Packsize 30</v>
          </cell>
        </row>
        <row r="667">
          <cell r="C667" t="str">
            <v>Fluoxetine 20mg dispersible tablets  /  Packsize 28</v>
          </cell>
        </row>
        <row r="668">
          <cell r="C668" t="str">
            <v>Fluoxetine 20mg/5ml oral solution 70 ml  /  Packsize 1</v>
          </cell>
        </row>
        <row r="669">
          <cell r="C669" t="str">
            <v>Fluoxetine 60mg capsules  /  Packsize 30</v>
          </cell>
        </row>
        <row r="670">
          <cell r="C670" t="str">
            <v>Flupentixol 100mg/1ml solution for injection ampoules  /  Packsize 10</v>
          </cell>
        </row>
        <row r="671">
          <cell r="C671" t="str">
            <v>Flupentixol 200mg/1ml solution for injection ampoules  /  Packsize 5</v>
          </cell>
        </row>
        <row r="672">
          <cell r="C672" t="str">
            <v>Flupentixol 20mg/1ml solution for injection ampoules  /  Packsize 10</v>
          </cell>
        </row>
        <row r="673">
          <cell r="C673" t="str">
            <v>Flupentixol 40mg/2ml solution for injection ampoules  /  Packsize 10</v>
          </cell>
        </row>
        <row r="674">
          <cell r="C674" t="str">
            <v>Flupentixol 50mg/0.5ml solution for injection ampoules  /  Packsize 10</v>
          </cell>
        </row>
        <row r="675">
          <cell r="C675" t="str">
            <v>Flutamide 250mg tablets  /  Packsize 84</v>
          </cell>
        </row>
        <row r="676">
          <cell r="C676" t="str">
            <v>Fluticasone 100micrograms/dose / Salmeterol 50micrograms/dose dry powder inhaler 60 dose (Seretide Accuhaler or Eq)  /  Packsize 1</v>
          </cell>
        </row>
        <row r="677">
          <cell r="C677" t="str">
            <v>Fluticasone 125micrograms/dose / Salmeterol 25micrograms/dose inhaler CFC free 120 dose (Aloflute or Eq)  /  Packsize 1</v>
          </cell>
        </row>
        <row r="678">
          <cell r="C678" t="str">
            <v>Fluticasone 125micrograms/dose / Salmeterol 25micrograms/dose inhaler CFC free 120 dose (Sereflo Kent or Eq)  /  Packsize 1</v>
          </cell>
        </row>
        <row r="679">
          <cell r="C679" t="str">
            <v>Fluticasone 125micrograms/dose / Salmeterol 25micrograms/dose inhaler CFC free 120 dose (Seretide Evohaler or Eq)  /  Packsize 1</v>
          </cell>
        </row>
        <row r="680">
          <cell r="C680" t="str">
            <v>Fluticasone 125micrograms/dose / Salmeterol 25micrograms/dose inhaler CFC free 120 dose (Sirdupla or Eq)  /  Packsize 1</v>
          </cell>
        </row>
        <row r="681">
          <cell r="C681" t="str">
            <v>Fluticasone 250micrograms/dose / Salmeterol 25micrograms/dose inhaler CFC free 120 dose (Aloflute or Eq)  /  Packsize 1</v>
          </cell>
        </row>
        <row r="682">
          <cell r="C682" t="str">
            <v>Fluticasone 250micrograms/dose / Salmeterol 25micrograms/dose inhaler CFC free 120 dose (Sereflo Kent or Eq)  /  Packsize 1</v>
          </cell>
        </row>
        <row r="683">
          <cell r="C683" t="str">
            <v>Fluticasone 250micrograms/dose / Salmeterol 25micrograms/dose inhaler CFC free 120 dose (Seretide Evohaler or Eq)  /  Packsize 1</v>
          </cell>
        </row>
        <row r="684">
          <cell r="C684" t="str">
            <v>Fluticasone 250micrograms/dose / Salmeterol 25micrograms/dose inhaler CFC free 120 dose (Sirdupla or Eq)  /  Packsize 1</v>
          </cell>
        </row>
        <row r="685">
          <cell r="C685" t="str">
            <v>Fluticasone 250micrograms/dose / Salmeterol 50micrograms/dose dry powder inhaler 60 dose (Seretide Accuhaler or Eq)  /  Packsize 1</v>
          </cell>
        </row>
        <row r="686">
          <cell r="C686" t="str">
            <v>Fluticasone 500micrograms/dose / Salmeterol 50micrograms/dose dry powder inhaler 60 dose (Aerivio Spiromax or Eq)  /  Packsize 1</v>
          </cell>
        </row>
        <row r="687">
          <cell r="C687" t="str">
            <v>Fluticasone 500micrograms/dose / Salmeterol 50micrograms/dose dry powder inhaler 60 dose (AirFluSal Forspiro or Eq)  /  Packsize 1</v>
          </cell>
        </row>
        <row r="688">
          <cell r="C688" t="str">
            <v>Fluticasone 500micrograms/dose / Salmeterol 50micrograms/dose dry powder inhaler 60 dose (Seretide Accuhaler or Eq)  /  Packsize 1</v>
          </cell>
        </row>
        <row r="689">
          <cell r="C689" t="str">
            <v>Fluticasone 50micrograms/dose / Salmeterol 25micrograms/dose inhaler CFC free 120 dose (Seretide Evohaler or Eq)  /  Packsize 1</v>
          </cell>
        </row>
        <row r="690">
          <cell r="C690" t="str">
            <v>Fluticasone 50micrograms/dose nasal spray 150 dose  /  Packsize 1</v>
          </cell>
        </row>
        <row r="691">
          <cell r="C691" t="str">
            <v>Fluvastatin 20mg capsules  /  Packsize 28</v>
          </cell>
        </row>
        <row r="692">
          <cell r="C692" t="str">
            <v>Fluvastatin 40mg capsules  /  Packsize 28</v>
          </cell>
        </row>
        <row r="693">
          <cell r="C693" t="str">
            <v>Folic acid 2.5mg/5ml oral solution sugar free 150 ml  /  Packsize 1</v>
          </cell>
        </row>
        <row r="694">
          <cell r="C694" t="str">
            <v>Folic acid 5mg tablets  /  Packsize 28</v>
          </cell>
        </row>
        <row r="695">
          <cell r="C695" t="str">
            <v>Fosfomycin 3g granules sachets  /  Packsize 1</v>
          </cell>
        </row>
        <row r="696">
          <cell r="C696" t="str">
            <v>Fosinopril 10mg tablets  /  Packsize 30</v>
          </cell>
        </row>
        <row r="697">
          <cell r="C697" t="str">
            <v>Furosemide 20mg tablets  /  Packsize 28</v>
          </cell>
        </row>
        <row r="698">
          <cell r="C698" t="str">
            <v>Furosemide 20mg/2ml solution for injection ampoules  /  Packsize 10</v>
          </cell>
        </row>
        <row r="699">
          <cell r="C699" t="str">
            <v>Furosemide 20mg/5ml oral solution sugar free 150 ml  /  Packsize 1</v>
          </cell>
        </row>
        <row r="700">
          <cell r="C700" t="str">
            <v>Furosemide 250mg/25ml solution for injection ampoules  /  Packsize 10</v>
          </cell>
        </row>
        <row r="701">
          <cell r="C701" t="str">
            <v>Furosemide 40mg tablets  /  Packsize 28</v>
          </cell>
        </row>
        <row r="702">
          <cell r="C702" t="str">
            <v>Furosemide 40mg/5ml oral solution sugar free 150 ml  /  Packsize 1</v>
          </cell>
        </row>
        <row r="703">
          <cell r="C703" t="str">
            <v>Furosemide 500mg tablets  /  Packsize 28</v>
          </cell>
        </row>
        <row r="704">
          <cell r="C704" t="str">
            <v>Furosemide 50mg/5ml oral solution sugar free 150 ml  /  Packsize 1</v>
          </cell>
        </row>
        <row r="705">
          <cell r="C705" t="str">
            <v>Furosemide 50mg/5ml solution for injection ampoules  /  Packsize 10</v>
          </cell>
        </row>
        <row r="706">
          <cell r="C706" t="str">
            <v>Fusidic acid 2% cream 15 gram  /  Packsize 1</v>
          </cell>
        </row>
        <row r="707">
          <cell r="C707" t="str">
            <v>Fusidic acid 2% cream 30 gram  /  Packsize 1</v>
          </cell>
        </row>
        <row r="708">
          <cell r="C708" t="str">
            <v>Gabapentin 100mg capsules  /  Packsize 100</v>
          </cell>
        </row>
        <row r="709">
          <cell r="C709" t="str">
            <v>Gabapentin 250mg/5ml oral solution sugar free 150 ml  /  Packsize 1</v>
          </cell>
        </row>
        <row r="710">
          <cell r="C710" t="str">
            <v>Gabapentin 300mg capsules  /  Packsize 100</v>
          </cell>
        </row>
        <row r="711">
          <cell r="C711" t="str">
            <v>Gabapentin 400mg capsules  /  Packsize 100</v>
          </cell>
        </row>
        <row r="712">
          <cell r="C712" t="str">
            <v>Gabapentin 600mg tablets  /  Packsize 100</v>
          </cell>
        </row>
        <row r="713">
          <cell r="C713" t="str">
            <v>Gabapentin 800mg tablets  /  Packsize 100</v>
          </cell>
        </row>
        <row r="714">
          <cell r="C714" t="str">
            <v>Galantamine 12mg tablets  /  Packsize 56</v>
          </cell>
        </row>
        <row r="715">
          <cell r="C715" t="str">
            <v>Galantamine 16mg modified-release capsules  /  Packsize 28</v>
          </cell>
        </row>
        <row r="716">
          <cell r="C716" t="str">
            <v>Galantamine 20mg/5ml oral solution sugar free 100 ml  /  Packsize 1</v>
          </cell>
        </row>
        <row r="717">
          <cell r="C717" t="str">
            <v>Galantamine 24mg modified-release capsules  /  Packsize 28</v>
          </cell>
        </row>
        <row r="718">
          <cell r="C718" t="str">
            <v>Galantamine 8mg modified-release capsules  /  Packsize 28</v>
          </cell>
        </row>
        <row r="719">
          <cell r="C719" t="str">
            <v>Galantamine 8mg tablets  /  Packsize 56</v>
          </cell>
        </row>
        <row r="720">
          <cell r="C720" t="str">
            <v>Gaviscon Advance or eqv - 150ml - Sodium alginate 500mg/5ml / Potassium bicarbonate 100mg/5ml oral suspension sugar free 150 ml  /  Packsize 1</v>
          </cell>
        </row>
        <row r="721">
          <cell r="C721" t="str">
            <v>Gaviscon Advance or eqv - 250ml - Sodium alginate 500mg/5ml / Potassium bicarbonate 100mg/5ml oral suspension sugar free 250 ml  /  Packsize 1</v>
          </cell>
        </row>
        <row r="722">
          <cell r="C722" t="str">
            <v>Gaviscon Advance or eqv - 500ml - Sodium alginate 500mg/5ml / Potassium bicarbonate 100mg/5ml oral suspension sugar free 500 ml  /  Packsize 1</v>
          </cell>
        </row>
        <row r="723">
          <cell r="C723" t="str">
            <v>Gaviscon advance or eqv - Sodium alginate 500mg / Potassium bicarbonate 100mg chewable tablets sugar free  /  Packsize 60</v>
          </cell>
        </row>
        <row r="724">
          <cell r="C724" t="str">
            <v>Gaviscon cool or eqv 500ml - Sodium alginate 250mg/5ml/Sodium bicarbonate 133.5mg/5ml/Calcium carbonate 80mg/5ml oral suspension sugar free 500 ml  /  Packsize 1</v>
          </cell>
        </row>
        <row r="725">
          <cell r="C725" t="str">
            <v>Gemcitabine 1200mg/120ml solution for infusion bags  /  Packsize 1</v>
          </cell>
        </row>
        <row r="726">
          <cell r="C726" t="str">
            <v>Gemcitabine 1600mg/160ml solution for infusion bags  /  Packsize 1</v>
          </cell>
        </row>
        <row r="727">
          <cell r="C727" t="str">
            <v>Gemcitabine 1800mg/180ml solution for infusion bags  /  Packsize 1</v>
          </cell>
        </row>
        <row r="728">
          <cell r="C728" t="str">
            <v>Gemcitabine 1g powder for solution for infusion vials  /  Packsize 1</v>
          </cell>
        </row>
        <row r="729">
          <cell r="C729" t="str">
            <v>Gemcitabine 1g/26.3ml (38mg/ml) concentrate for solution for infusion vials  /  Packsize 1</v>
          </cell>
        </row>
        <row r="730">
          <cell r="C730" t="str">
            <v>Gemcitabine 2000mg/200ml solution for infusion bags  /  Packsize 1</v>
          </cell>
        </row>
        <row r="731">
          <cell r="C731" t="str">
            <v>Gemcitabine 200mg powder for solution for infusion vials  /  Packsize 1</v>
          </cell>
        </row>
        <row r="732">
          <cell r="C732" t="str">
            <v>Gemcitabine 200mg/5.3ml (38mg/ml) concentrate for solution for infusion vials  /  Packsize 1</v>
          </cell>
        </row>
        <row r="733">
          <cell r="C733" t="str">
            <v>Gemcitabine 2200mg/220ml solution for infusion bags  /  Packsize 1</v>
          </cell>
        </row>
        <row r="734">
          <cell r="C734" t="str">
            <v>Gemcitabine 2g powder for solution for infusion vials  /  Packsize 1</v>
          </cell>
        </row>
        <row r="735">
          <cell r="C735" t="str">
            <v>Gemcitabine 2g/52.6ml (38mg/ml) concentrate for solution for infusion vials  /  Packsize 1</v>
          </cell>
        </row>
        <row r="736">
          <cell r="C736" t="str">
            <v>Gemfibrozil 300mg capsules  /  Packsize 100</v>
          </cell>
        </row>
        <row r="737">
          <cell r="C737" t="str">
            <v>Gentamicin 20mg/2ml solution for injection ampoules  /  Packsize 5</v>
          </cell>
        </row>
        <row r="738">
          <cell r="C738" t="str">
            <v>Gentamicin 20mg/2ml solution for injection vials  /  Packsize 5</v>
          </cell>
        </row>
        <row r="739">
          <cell r="C739" t="str">
            <v>Gentamicin 240mg/80ml solution for infusion bags  /  Packsize 20</v>
          </cell>
        </row>
        <row r="740">
          <cell r="C740" t="str">
            <v>Gentamicin 360mg/120ml solution for infusion bags  /  Packsize 20</v>
          </cell>
        </row>
        <row r="741">
          <cell r="C741" t="str">
            <v>Gentamicin 5mg/1ml solution for injection ampoules  /  Packsize 5</v>
          </cell>
        </row>
        <row r="742">
          <cell r="C742" t="str">
            <v>Gentamicin 80mg/2ml solution for injection ampoules  /  Packsize 5</v>
          </cell>
        </row>
        <row r="743">
          <cell r="C743" t="str">
            <v>Gentamicin 80mg/2ml solution for injection ampoules  /  Packsize 10</v>
          </cell>
        </row>
        <row r="744">
          <cell r="C744" t="str">
            <v>Gentamicin 80mg/2ml solution for injection vials  /  Packsize 5</v>
          </cell>
        </row>
        <row r="745">
          <cell r="C745" t="str">
            <v>Gentamicin 80mg/80ml solution for infusion bags  /  Packsize 20</v>
          </cell>
        </row>
        <row r="746">
          <cell r="C746" t="str">
            <v>Gestodene 75microgram / Ethinylestradiol 20microgram tablets  /  Packsize 63</v>
          </cell>
        </row>
        <row r="747">
          <cell r="C747" t="str">
            <v>Gestodene 75microgram / Ethinylestradiol 30microgram tablets  /  Packsize 63</v>
          </cell>
        </row>
        <row r="748">
          <cell r="C748" t="str">
            <v>Gliclazide 40mg tablets  /  Packsize 28</v>
          </cell>
        </row>
        <row r="749">
          <cell r="C749" t="str">
            <v>Gliclazide 80mg tablets  /  Packsize 28</v>
          </cell>
        </row>
        <row r="750">
          <cell r="C750" t="str">
            <v>Gliclazide 80mg tablets  /  Packsize 60</v>
          </cell>
        </row>
        <row r="751">
          <cell r="C751" t="str">
            <v>Glimepiride 1mg tablets  /  Packsize 30</v>
          </cell>
        </row>
        <row r="752">
          <cell r="C752" t="str">
            <v>Glimepiride 2mg tablets  /  Packsize 30</v>
          </cell>
        </row>
        <row r="753">
          <cell r="C753" t="str">
            <v>Glimepiride 4mg tablets  /  Packsize 30</v>
          </cell>
        </row>
        <row r="754">
          <cell r="C754" t="str">
            <v>Glipizide 5mg tablets  /  Packsize 56</v>
          </cell>
        </row>
        <row r="755">
          <cell r="C755" t="str">
            <v>Glucose 20% solution for injection 100ml vials  /  Packsize 1</v>
          </cell>
        </row>
        <row r="756">
          <cell r="C756" t="str">
            <v>Glucose 50% solution for infusion 20ml ampoules  /  Packsize 10</v>
          </cell>
        </row>
        <row r="757">
          <cell r="C757" t="str">
            <v>Glucose 50% solution for infusion 50ml vials  /  Packsize 25</v>
          </cell>
        </row>
        <row r="758">
          <cell r="C758" t="str">
            <v>Glycerol 1g suppositories  /  Packsize 12</v>
          </cell>
        </row>
        <row r="759">
          <cell r="C759" t="str">
            <v>Glycerol 2g suppositories  /  Packsize 12</v>
          </cell>
        </row>
        <row r="760">
          <cell r="C760" t="str">
            <v>Glycerol 4g suppositories  /  Packsize 12</v>
          </cell>
        </row>
        <row r="761">
          <cell r="C761" t="str">
            <v>Glyceryl trinitrate 0.4% rectal ointment 30 gram  /  Packsize 1</v>
          </cell>
        </row>
        <row r="762">
          <cell r="C762" t="str">
            <v>Glyceryl trinitrate 10mg/10ml solution for infusion ampoules  /  Packsize 10</v>
          </cell>
        </row>
        <row r="763">
          <cell r="C763" t="str">
            <v>Glyceryl trinitrate 10mg/24hours patches  /  Packsize 28</v>
          </cell>
        </row>
        <row r="764">
          <cell r="C764" t="str">
            <v>Glyceryl trinitrate 25mg/5ml solution for injection ampoules  /  Packsize 5</v>
          </cell>
        </row>
        <row r="765">
          <cell r="C765" t="str">
            <v>Glyceryl trinitrate 400micrograms/dose aerosol sublingual spray 180 dose  /  Packsize 1</v>
          </cell>
        </row>
        <row r="766">
          <cell r="C766" t="str">
            <v>Glyceryl trinitrate 400micrograms/dose pump sublingual spray 200 dose (Coro-nitro/Nitrolingual/Nitromin or eqv)  /  Packsize 1</v>
          </cell>
        </row>
        <row r="767">
          <cell r="C767" t="str">
            <v>Glyceryl trinitrate 400micrograms/dose pump sublingual spray 75 dose (Coro-nitro/Nitrolingual/Nitromin or eqv)  /  Packsize 1</v>
          </cell>
        </row>
        <row r="768">
          <cell r="C768" t="str">
            <v>Glyceryl trinitrate 500microgram sublingual tablets  /  Packsize 100</v>
          </cell>
        </row>
        <row r="769">
          <cell r="C769" t="str">
            <v>Glyceryl trinitrate 50mg/10ml solution for infusion ampoules  /  Packsize 5</v>
          </cell>
        </row>
        <row r="770">
          <cell r="C770" t="e">
            <v>#N/A</v>
          </cell>
        </row>
        <row r="771">
          <cell r="C771" t="e">
            <v>#N/A</v>
          </cell>
        </row>
        <row r="772">
          <cell r="C772" t="e">
            <v>#N/A</v>
          </cell>
        </row>
        <row r="773">
          <cell r="C773" t="e">
            <v>#N/A</v>
          </cell>
        </row>
        <row r="774">
          <cell r="C774" t="e">
            <v>#N/A</v>
          </cell>
        </row>
        <row r="775">
          <cell r="C775" t="e">
            <v>#N/A</v>
          </cell>
        </row>
        <row r="776">
          <cell r="C776" t="e">
            <v>#N/A</v>
          </cell>
        </row>
        <row r="777">
          <cell r="C777" t="e">
            <v>#N/A</v>
          </cell>
        </row>
        <row r="778">
          <cell r="C778" t="e">
            <v>#N/A</v>
          </cell>
        </row>
        <row r="779">
          <cell r="C779" t="e">
            <v>#N/A</v>
          </cell>
        </row>
        <row r="780">
          <cell r="C780" t="str">
            <v>Haloperidol 10mg tablets  /  Packsize 28</v>
          </cell>
        </row>
        <row r="781">
          <cell r="C781" t="str">
            <v>Haloperidol 10mg/5ml oral solution sugar free 100 ml  /  Packsize 1</v>
          </cell>
        </row>
        <row r="782">
          <cell r="C782" t="str">
            <v>Haloperidol 5mg tablets  /  Packsize 28</v>
          </cell>
        </row>
        <row r="783">
          <cell r="C783" t="str">
            <v>Haloperidol 5mg/1ml solution for injection ampoules  /  Packsize 5</v>
          </cell>
        </row>
        <row r="784">
          <cell r="C784" t="str">
            <v>Haloperidol 5mg/1ml solution for injection ampoules  /  Packsize 10</v>
          </cell>
        </row>
        <row r="785">
          <cell r="C785" t="str">
            <v>Haloperidol 5mg/5ml oral solution sugar free 100 ml  /  Packsize 1</v>
          </cell>
        </row>
        <row r="786">
          <cell r="C786" t="str">
            <v>Haloperidol 5mg/5ml oral solution sugar free 500 ml  /  Packsize 1</v>
          </cell>
        </row>
        <row r="787">
          <cell r="C787" t="str">
            <v>Haloperidol decanoate 100mg/1ml solution for injection ampoules  /  Packsize 5</v>
          </cell>
        </row>
        <row r="788">
          <cell r="C788" t="str">
            <v>Haloperidol decanoate 50mg/1ml solution for injection ampoules  /  Packsize 5</v>
          </cell>
        </row>
        <row r="789">
          <cell r="C789" t="str">
            <v>Heparin calcium 5000units/0.2ml solution for injection ampoules  /  Packsize 10</v>
          </cell>
        </row>
        <row r="790">
          <cell r="C790" t="str">
            <v>Heparin sodium 10000units/10ml solution for injection ampoules  (preservative free)  /  Packsize 10</v>
          </cell>
        </row>
        <row r="791">
          <cell r="C791" t="str">
            <v>Heparin sodium 1000units/1ml solution for injection ampoules  (preservative free)  /  Packsize 10</v>
          </cell>
        </row>
        <row r="792">
          <cell r="C792" t="str">
            <v>Heparin sodium 20000units/20ml solution for injection ampoules  (preservative free)  /  Packsize 10</v>
          </cell>
        </row>
        <row r="793">
          <cell r="C793" t="str">
            <v>Heparin sodium 200units/2ml patency solution ampoules (preservative free)  /  Packsize 10</v>
          </cell>
        </row>
        <row r="794">
          <cell r="C794" t="str">
            <v>Heparin sodium 200units/2ml patency solution ampoules (with preservative)  /  Packsize 10</v>
          </cell>
        </row>
        <row r="795">
          <cell r="C795" t="str">
            <v>Heparin sodium 25000units/1ml solution for injection ampoules  (preservative free)  /  Packsize 10</v>
          </cell>
        </row>
        <row r="796">
          <cell r="C796" t="str">
            <v>Heparin sodium 25000units/5ml solution for injection ampoules  (preservative free)  /  Packsize 10</v>
          </cell>
        </row>
        <row r="797">
          <cell r="C797" t="str">
            <v>Heparin sodium 25000units/5ml solution for injection vials  /  Packsize 10</v>
          </cell>
        </row>
        <row r="798">
          <cell r="C798" t="str">
            <v>Heparin sodium 5000units/0.2ml solution for injection ampoules  (preservative free)  /  Packsize 10</v>
          </cell>
        </row>
        <row r="799">
          <cell r="C799" t="str">
            <v>Heparin sodium 5000units/1ml solution for injection ampoules  (preservative free)  /  Packsize 10</v>
          </cell>
        </row>
        <row r="800">
          <cell r="C800" t="str">
            <v>Heparin sodium 5000units/5ml solution for injection ampoules  /  Packsize 10</v>
          </cell>
        </row>
        <row r="801">
          <cell r="C801" t="str">
            <v>Heparin sodium 5000units/5ml solution for injection vials  /  Packsize 10</v>
          </cell>
        </row>
        <row r="802">
          <cell r="C802" t="str">
            <v>Heparin sodium 50units/5ml patency solution ampoules  (preservative free)  /  Packsize 10</v>
          </cell>
        </row>
        <row r="803">
          <cell r="C803" t="str">
            <v>Hyaluronidase 1500unit powder for solution for injection ampoules  /  Packsize 10</v>
          </cell>
        </row>
        <row r="804">
          <cell r="C804" t="str">
            <v>Hydralazine 20mg powder for solution for injection ampoules  /  Packsize 5</v>
          </cell>
        </row>
        <row r="805">
          <cell r="C805" t="str">
            <v>Hydralazine 25mg tablets  /  Packsize 56</v>
          </cell>
        </row>
        <row r="806">
          <cell r="C806" t="str">
            <v>Hydralazine 50mg tablets  /  Packsize 56</v>
          </cell>
        </row>
        <row r="807">
          <cell r="C807" t="str">
            <v>Hydrochlorothiazide 12.5mg / Quinapril 10mg tablets  /  Packsize 28</v>
          </cell>
        </row>
        <row r="808">
          <cell r="C808" t="str">
            <v>Hydrocortisone 0.5% cream 15 gram  /  Packsize 1</v>
          </cell>
        </row>
        <row r="809">
          <cell r="C809" t="str">
            <v>Hydrocortisone 1% cream 15 gram  /  Packsize 1</v>
          </cell>
        </row>
        <row r="810">
          <cell r="C810" t="str">
            <v>Hydrocortisone 1% cream 30 gram  /  Packsize 1</v>
          </cell>
        </row>
        <row r="811">
          <cell r="C811" t="str">
            <v>Hydrocortisone 1% ointment 30 gram  /  Packsize 1</v>
          </cell>
        </row>
        <row r="812">
          <cell r="C812" t="str">
            <v>Hydrocortisone 10mg tablets  /  Packsize 30</v>
          </cell>
        </row>
        <row r="813">
          <cell r="C813" t="str">
            <v>Hydrocortisone 2.5% cream 15 gram  /  Packsize 1</v>
          </cell>
        </row>
        <row r="814">
          <cell r="C814" t="str">
            <v>Hydrocortisone 20mg tablets  /  Packsize 30</v>
          </cell>
        </row>
        <row r="815">
          <cell r="C815" t="str">
            <v>Hydrocortisone sodium succinate 100mg powder for solution for injection vials (e.g. Solu-Cortef or eqv)  /  Packsize 10</v>
          </cell>
        </row>
        <row r="816">
          <cell r="C816" t="str">
            <v>Hydroxycarbamide 500mg capsules  /  Packsize 100</v>
          </cell>
        </row>
        <row r="817">
          <cell r="C817" t="str">
            <v>Hydroxychloroquine 200mg tablets  /  Packsize 60</v>
          </cell>
        </row>
        <row r="818">
          <cell r="C818" t="str">
            <v>Hyoscine butylbromide 20mg/1ml solution for injection ampoules  /  Packsize 10</v>
          </cell>
        </row>
        <row r="819">
          <cell r="C819" t="str">
            <v>Hyoscine hydrobromide 400micrograms/1ml solution for injection ampoules  /  Packsize 10</v>
          </cell>
        </row>
        <row r="820">
          <cell r="C820" t="str">
            <v>Hyoscine hydrobromide 600micrograms/1ml solution for injection ampoules  /  Packsize 10</v>
          </cell>
        </row>
        <row r="821">
          <cell r="C821" t="str">
            <v>Hypromellose 0.3% eye drops 0.4ml unit dose preservative free  /  Packsize 30</v>
          </cell>
        </row>
        <row r="822">
          <cell r="C822" t="str">
            <v>Hypromellose 0.3% eye drops 10 ml  /  Packsize 1</v>
          </cell>
        </row>
        <row r="823">
          <cell r="C823" t="str">
            <v>Ibandronic acid 3mg/3ml solution for injection pre-filled syringes  /  Packsize 1</v>
          </cell>
        </row>
        <row r="824">
          <cell r="C824" t="str">
            <v>Ibandronic acid 50mg tablets  /  Packsize 28</v>
          </cell>
        </row>
        <row r="825">
          <cell r="C825" t="str">
            <v>Ibuprofen 100mg/5ml oral suspension sugar free 100 ml  /  Packsize 1</v>
          </cell>
        </row>
        <row r="826">
          <cell r="C826" t="str">
            <v>Ibuprofen 100mg/5ml oral suspension sugar free 150 ml  /  Packsize 1</v>
          </cell>
        </row>
        <row r="827">
          <cell r="C827" t="str">
            <v>Ibuprofen 100mg/5ml oral suspension sugar free 500 ml  /  Packsize 1</v>
          </cell>
        </row>
        <row r="828">
          <cell r="C828" t="str">
            <v>Ibuprofen 200mg tablets  /  Packsize 16</v>
          </cell>
        </row>
        <row r="829">
          <cell r="C829" t="str">
            <v>Ibuprofen 200mg tablets  /  Packsize 24</v>
          </cell>
        </row>
        <row r="830">
          <cell r="C830" t="str">
            <v>Ibuprofen 200mg tablets  /  Packsize 48</v>
          </cell>
        </row>
        <row r="831">
          <cell r="C831" t="str">
            <v>Ibuprofen 200mg tablets  /  Packsize 84</v>
          </cell>
        </row>
        <row r="832">
          <cell r="C832" t="str">
            <v>Ibuprofen 400mg tablets  /  Packsize 24</v>
          </cell>
        </row>
        <row r="833">
          <cell r="C833" t="str">
            <v>Ibuprofen 400mg tablets  /  Packsize 48</v>
          </cell>
        </row>
        <row r="834">
          <cell r="C834" t="str">
            <v>Ibuprofen 400mg tablets  /  Packsize 84</v>
          </cell>
        </row>
        <row r="835">
          <cell r="C835" t="str">
            <v>Ibuprofen 5% gel 100 gram  /  Packsize 1</v>
          </cell>
        </row>
        <row r="836">
          <cell r="C836" t="str">
            <v>Ibuprofen 5% gel 50 gram  /  Packsize 1</v>
          </cell>
        </row>
        <row r="837">
          <cell r="C837" t="str">
            <v>Ibuprofen 600mg tablets  /  Packsize 84</v>
          </cell>
        </row>
        <row r="838">
          <cell r="C838" t="str">
            <v>Imatinib 100mg tablets/capsules (generic)  /  Packsize 60</v>
          </cell>
        </row>
        <row r="839">
          <cell r="C839" t="str">
            <v>Imatinib 100mg tablets/capsules (Glivec or eq)  /  Packsize 60</v>
          </cell>
        </row>
        <row r="840">
          <cell r="C840" t="str">
            <v>Imatinib 400mg tablets/capsules (generic)  /  Packsize 30</v>
          </cell>
        </row>
        <row r="841">
          <cell r="C841" t="str">
            <v>Imatinib 400mg tablets/capsules (Glivec or eq)  /  Packsize 30</v>
          </cell>
        </row>
        <row r="842">
          <cell r="C842" t="str">
            <v>Imipenem 500mg / Cilastatin 500mg powder for solution for injection 20ml vials  /  Packsize 10</v>
          </cell>
        </row>
        <row r="843">
          <cell r="C843" t="str">
            <v>Imipramine 10mg tablets  /  Packsize 28</v>
          </cell>
        </row>
        <row r="844">
          <cell r="C844" t="str">
            <v>Imipramine 25mg tablets  /  Packsize 28</v>
          </cell>
        </row>
        <row r="845">
          <cell r="C845" t="str">
            <v>Imiquimod 5% cream 250mg sachets  /  Packsize 12</v>
          </cell>
        </row>
        <row r="846">
          <cell r="C846" t="str">
            <v>Indapamide 1.5mg modified-release tablets  /  Packsize 30</v>
          </cell>
        </row>
        <row r="847">
          <cell r="C847" t="str">
            <v>Indapamide 2.5mg tablets  /  Packsize 28</v>
          </cell>
        </row>
        <row r="848">
          <cell r="C848" t="str">
            <v>Indometacin 25mg capsules  /  Packsize 28</v>
          </cell>
        </row>
        <row r="849">
          <cell r="C849" t="str">
            <v>Indometacin 50mg capsules  /  Packsize 28</v>
          </cell>
        </row>
        <row r="850">
          <cell r="C850" t="str">
            <v>Indoramin 20mg tablets  /  Packsize 60</v>
          </cell>
        </row>
        <row r="851">
          <cell r="C851" t="str">
            <v>Ipratropium bromide 250micrograms/1ml nebuliser liquid unit dose vials  /  Packsize 20</v>
          </cell>
        </row>
        <row r="852">
          <cell r="C852" t="str">
            <v>Ipratropium bromide 500micrograms/2ml nebuliser liquid unit dose vials  /  Packsize 20</v>
          </cell>
        </row>
        <row r="853">
          <cell r="C853" t="str">
            <v>Irbesartan 150mg / Hydrochlorothiazide 12.5mg tablets (Co-aprovel or eqv)  /  Packsize 28</v>
          </cell>
        </row>
        <row r="854">
          <cell r="C854" t="str">
            <v>Irbesartan 150mg tablets  /  Packsize 28</v>
          </cell>
        </row>
        <row r="855">
          <cell r="C855" t="str">
            <v>Irbesartan 300mg / Hydrochlorothiazide 12.5mg tablets  (Co-aprovel or eqv)  /  Packsize 28</v>
          </cell>
        </row>
        <row r="856">
          <cell r="C856" t="str">
            <v>Irbesartan 300mg / Hydrochlorothiazide 25mg tablets  (Co-aprovel or eqv)  /  Packsize 28</v>
          </cell>
        </row>
        <row r="857">
          <cell r="C857" t="str">
            <v>Irbesartan 300mg tablets  /  Packsize 28</v>
          </cell>
        </row>
        <row r="858">
          <cell r="C858" t="str">
            <v>Irbesartan 75mg tablets  /  Packsize 28</v>
          </cell>
        </row>
        <row r="859">
          <cell r="C859" t="str">
            <v>Irinotecan 100mg/5ml solution for infusion vials  /  Packsize 1</v>
          </cell>
        </row>
        <row r="860">
          <cell r="C860" t="str">
            <v>Irinotecan 300mg/15ml solution for infusion vials  /  Packsize 1</v>
          </cell>
        </row>
        <row r="861">
          <cell r="C861" t="str">
            <v>Irinotecan 40mg/2ml solution for infusion vials  /  Packsize 1</v>
          </cell>
        </row>
        <row r="862">
          <cell r="C862" t="str">
            <v>Irinotecan 500mg/25ml solution for infusion vials  /  Packsize 1</v>
          </cell>
        </row>
        <row r="863">
          <cell r="C863" t="str">
            <v>Isoflurane volatile liquid 250 ml  /  Packsize 6</v>
          </cell>
        </row>
        <row r="864">
          <cell r="C864" t="str">
            <v>Isoniazid 100mg tablets  /  Packsize 28</v>
          </cell>
        </row>
        <row r="865">
          <cell r="C865" t="str">
            <v>Isosorbide dinitrate 10mg tablets  /  Packsize 56</v>
          </cell>
        </row>
        <row r="866">
          <cell r="C866" t="str">
            <v>Isosorbide dinitrate 10mg/10ml solution for injection ampoules  /  Packsize 10</v>
          </cell>
        </row>
        <row r="867">
          <cell r="C867" t="str">
            <v>Isosorbide dinitrate 25mg/50ml solution for injection bottles  /  Packsize 10</v>
          </cell>
        </row>
        <row r="868">
          <cell r="C868" t="str">
            <v>Isosorbide dinitrate 50mg/50ml solution for injection bottles  /  Packsize 10</v>
          </cell>
        </row>
        <row r="869">
          <cell r="C869" t="str">
            <v>Isosorbide mononitrate 10mg tablets  /  Packsize 56</v>
          </cell>
        </row>
        <row r="870">
          <cell r="C870" t="str">
            <v>Isosorbide mononitrate 20mg tablets  /  Packsize 56</v>
          </cell>
        </row>
        <row r="871">
          <cell r="C871" t="str">
            <v>Isosorbide mononitrate 40mg tablets  /  Packsize 56</v>
          </cell>
        </row>
        <row r="872">
          <cell r="C872" t="str">
            <v>Isosorbide mononitrate 50mg modified-release tablets  /  Packsize 28</v>
          </cell>
        </row>
        <row r="873">
          <cell r="C873" t="str">
            <v>Isotretinoin 10mg capsules  /  Packsize 30</v>
          </cell>
        </row>
        <row r="874">
          <cell r="C874" t="str">
            <v>Isotretinoin 20mg capsules  /  Packsize 30</v>
          </cell>
        </row>
        <row r="875">
          <cell r="C875" t="str">
            <v>Isotretinoin 20mg capsules  /  Packsize 56</v>
          </cell>
        </row>
        <row r="876">
          <cell r="C876" t="str">
            <v>Isotretinoin 5mg capsules  /  Packsize 56</v>
          </cell>
        </row>
        <row r="877">
          <cell r="C877" t="str">
            <v>Ispaghula husk 3.5g effervescent granules sachets gluten free sugar free (orange)  /  Packsize 30</v>
          </cell>
        </row>
        <row r="878">
          <cell r="C878" t="str">
            <v>Itraconazole 100mg capsules  /  Packsize 4</v>
          </cell>
        </row>
        <row r="879">
          <cell r="C879" t="str">
            <v>Itraconazole 100mg capsules  /  Packsize 15</v>
          </cell>
        </row>
        <row r="880">
          <cell r="C880" t="str">
            <v>Itraconazole 250mg/25ml solution for injection ampoules and diluent  /  Packsize 1</v>
          </cell>
        </row>
        <row r="881">
          <cell r="C881" t="str">
            <v>Itraconazole 50mg/5ml oral solution sugar free 150 ml  /  Packsize 1</v>
          </cell>
        </row>
        <row r="882">
          <cell r="C882" t="str">
            <v>Ivabradine 5mg tablets  /  Packsize 56</v>
          </cell>
        </row>
        <row r="883">
          <cell r="C883" t="str">
            <v>Ivabradine 7.5mg tablets  /  Packsize 56</v>
          </cell>
        </row>
        <row r="884">
          <cell r="C884" t="str">
            <v>Ketamine 500mg/10ml solution for injection vials  /  Packsize 10</v>
          </cell>
        </row>
        <row r="885">
          <cell r="C885" t="str">
            <v>Ketoconazole 2% w/w shampoo 120 ml  /  Packsize 1</v>
          </cell>
        </row>
        <row r="886">
          <cell r="C886" t="str">
            <v>Ketoprofen 200mg modified-release capsules  /  Packsize 28</v>
          </cell>
        </row>
        <row r="887">
          <cell r="C887" t="str">
            <v>Ketorolac 30mg/1ml solution for injection ampoules  /  Packsize 5</v>
          </cell>
        </row>
        <row r="888">
          <cell r="C888" t="str">
            <v>Labetalol 100mg tablets  /  Packsize 56</v>
          </cell>
        </row>
        <row r="889">
          <cell r="C889" t="str">
            <v>Labetalol 200mg tablets  /  Packsize 56</v>
          </cell>
        </row>
        <row r="890">
          <cell r="C890" t="str">
            <v>Labetalol 400mg tablets  /  Packsize 56</v>
          </cell>
        </row>
        <row r="891">
          <cell r="C891" t="str">
            <v>Lacidipine 2mg tablets  /  Packsize 28</v>
          </cell>
        </row>
        <row r="892">
          <cell r="C892" t="str">
            <v>Lacidipine 4mg tablets  /  Packsize 28</v>
          </cell>
        </row>
        <row r="893">
          <cell r="C893" t="str">
            <v>Lactulose 10g/15ml oral solution 15ml sachets sugar free  /  Packsize 10</v>
          </cell>
        </row>
        <row r="894">
          <cell r="C894" t="str">
            <v>Lactulose 3.1-3.7g/5ml oral solution 500 ml  /  Packsize 1</v>
          </cell>
        </row>
        <row r="895">
          <cell r="C895" t="str">
            <v>Lamivudine 100mg tablets  /  Packsize 28</v>
          </cell>
        </row>
        <row r="896">
          <cell r="C896" t="str">
            <v>Lamivudine 150mg tablets  /  Packsize 60</v>
          </cell>
        </row>
        <row r="897">
          <cell r="C897" t="str">
            <v>Lamivudine 300mg tablets  /  Packsize 30</v>
          </cell>
        </row>
        <row r="898">
          <cell r="C898" t="str">
            <v>Lansoprazole 15mg gastro-resistant capsules  /  Packsize 28</v>
          </cell>
        </row>
        <row r="899">
          <cell r="C899" t="e">
            <v>#N/A</v>
          </cell>
        </row>
        <row r="900">
          <cell r="C900" t="str">
            <v>Lansoprazole 30mg gastro-resistant capsules  /  Packsize 28</v>
          </cell>
        </row>
        <row r="901">
          <cell r="C901" t="str">
            <v>Lansoprazole 30mg orodispersible tablets  /  Packsize 28</v>
          </cell>
        </row>
        <row r="902">
          <cell r="C902" t="str">
            <v>Latanoprost 50micrograms/ml eye drops 2.5 ml  /  Packsize 1</v>
          </cell>
        </row>
        <row r="903">
          <cell r="C903" t="str">
            <v>Leflunomide 10mg tablets  /  Packsize 30</v>
          </cell>
        </row>
        <row r="904">
          <cell r="C904" t="str">
            <v>Leflunomide 20mg tablets  /  Packsize 30</v>
          </cell>
        </row>
        <row r="905">
          <cell r="C905" t="str">
            <v>Lercanidipine 10mg tablets  /  Packsize 28</v>
          </cell>
        </row>
        <row r="906">
          <cell r="C906" t="str">
            <v>Lercanidipine 20mg tablets  /  Packsize 28</v>
          </cell>
        </row>
        <row r="907">
          <cell r="C907" t="str">
            <v>Letrozole 2.5mg tablets  /  Packsize 28</v>
          </cell>
        </row>
        <row r="908">
          <cell r="C908" t="str">
            <v>Levetiracetam 1g granules sachets sugar free  /  Packsize 60</v>
          </cell>
        </row>
        <row r="909">
          <cell r="C909" t="str">
            <v>Levetiracetam 1g tablets  /  Packsize 60</v>
          </cell>
        </row>
        <row r="910">
          <cell r="C910" t="str">
            <v>Levetiracetam 250mg granules sachets sugar free  /  Packsize 60</v>
          </cell>
        </row>
        <row r="911">
          <cell r="C911" t="str">
            <v>Levetiracetam 250mg tablets  /  Packsize 60</v>
          </cell>
        </row>
        <row r="912">
          <cell r="C912" t="str">
            <v>Levetiracetam 500mg granules sachets sugar free  /  Packsize 60</v>
          </cell>
        </row>
        <row r="913">
          <cell r="C913" t="str">
            <v>Levetiracetam 500mg tablets  /  Packsize 60</v>
          </cell>
        </row>
        <row r="914">
          <cell r="C914" t="str">
            <v>Levetiracetam 500mg/5ml oral solution sugar free 150 ml  /  Packsize 1</v>
          </cell>
        </row>
        <row r="915">
          <cell r="C915" t="str">
            <v>Levetiracetam 500mg/5ml solution for infusion vials (e.g. Keppra, Matever or eqv)  /  Packsize 10</v>
          </cell>
        </row>
        <row r="916">
          <cell r="C916" t="str">
            <v>Levetiracetam 750mg tablets  /  Packsize 60</v>
          </cell>
        </row>
        <row r="917">
          <cell r="C917" t="str">
            <v>Levobupivacaine 125mg/100ml solution for infusion bags (Chirocaine or eqv)  /  Packsize 24</v>
          </cell>
        </row>
        <row r="918">
          <cell r="C918" t="str">
            <v>Levobupivacaine 125mg/100ml solution for infusion bags (generic)  /  Packsize 5</v>
          </cell>
        </row>
        <row r="919">
          <cell r="C919" t="str">
            <v>Levobupivacaine 250mg/200ml solution for infusion bags (Chirocaine or eqv)  /  Packsize 12</v>
          </cell>
        </row>
        <row r="920">
          <cell r="C920" t="str">
            <v>Levobupivacaine 25mg/10ml solution for injection ampoules (Chirocaine or eqv)  /  Packsize 10</v>
          </cell>
        </row>
        <row r="921">
          <cell r="C921" t="str">
            <v>Levobupivacaine 25mg/10ml solution for injection ampoules (generic)  /  Packsize 5</v>
          </cell>
        </row>
        <row r="922">
          <cell r="C922" t="str">
            <v>Levobupivacaine 25mg/10ml solution for injection ampoules (generic)  /  Packsize 10</v>
          </cell>
        </row>
        <row r="923">
          <cell r="C923" t="str">
            <v>Levobupivacaine 50mg/10ml solution for injection ampoules (Chirocaine or eqv)  /  Packsize 10</v>
          </cell>
        </row>
        <row r="924">
          <cell r="C924" t="str">
            <v>Levobupivacaine 50mg/10ml solution for injection ampoules (generic)  /  Packsize 5</v>
          </cell>
        </row>
        <row r="925">
          <cell r="C925" t="str">
            <v>Levobupivacaine 50mg/10ml solution for injection ampoules (generic)  /  Packsize 10</v>
          </cell>
        </row>
        <row r="926">
          <cell r="C926" t="str">
            <v>Levobupivacaine 75mg/10ml solution for injection ampoules (Chirocaine or eqv)  /  Packsize 10</v>
          </cell>
        </row>
        <row r="927">
          <cell r="C927" t="str">
            <v>Levobupivacaine 75mg/10ml solution for injection ampoules (generic)  /  Packsize 5</v>
          </cell>
        </row>
        <row r="928">
          <cell r="C928" t="str">
            <v>Levobupivacaine 75mg/10ml solution for injection ampoules (generic)  /  Packsize 10</v>
          </cell>
        </row>
        <row r="929">
          <cell r="C929" t="str">
            <v>Levocetirizine 5mg tablets  /  Packsize 30</v>
          </cell>
        </row>
        <row r="930">
          <cell r="C930" t="str">
            <v>Levofloxacin 250mg tablets  /  Packsize 5</v>
          </cell>
        </row>
        <row r="931">
          <cell r="C931" t="str">
            <v>Levofloxacin 250mg tablets  /  Packsize 10</v>
          </cell>
        </row>
        <row r="932">
          <cell r="C932" t="str">
            <v>Levofloxacin 500mg tablets  /  Packsize 5</v>
          </cell>
        </row>
        <row r="933">
          <cell r="C933" t="str">
            <v>Levofloxacin 500mg tablets  /  Packsize 10</v>
          </cell>
        </row>
        <row r="934">
          <cell r="C934" t="str">
            <v>Levofloxacin 500mg/100ml solution for infusion  /  Packsize 10</v>
          </cell>
        </row>
        <row r="935">
          <cell r="C935" t="str">
            <v>Levomepromazine 25mg/1ml solution for injection ampoules  /  Packsize 10</v>
          </cell>
        </row>
        <row r="936">
          <cell r="C936" t="str">
            <v>Levonorgestrel 1.5mg tablets  /  Packsize 1</v>
          </cell>
        </row>
        <row r="937">
          <cell r="C937" t="str">
            <v>Levonorgestrel 150microgram / Ethinylestradiol 30microgram tablets (e.g. Elevin/Erlibelle/Levest/Maexeni/Microgynon/Ovranette/Rigevidon)  /  Packsize 63</v>
          </cell>
        </row>
        <row r="938">
          <cell r="C938" t="str">
            <v>Levothyroxine sodium 100microgram tablets  /  Packsize 28</v>
          </cell>
        </row>
        <row r="939">
          <cell r="C939" t="str">
            <v>Levothyroxine sodium 12.5microgram tablets  /  Packsize 28</v>
          </cell>
        </row>
        <row r="940">
          <cell r="C940" t="str">
            <v>Levothyroxine sodium 25microgram tablets  /  Packsize 28</v>
          </cell>
        </row>
        <row r="941">
          <cell r="C941" t="str">
            <v>Levothyroxine sodium 50microgram tablets  /  Packsize 28</v>
          </cell>
        </row>
        <row r="942">
          <cell r="C942" t="str">
            <v>Levothyroxine sodium 75microgram tablets  /  Packsize 28</v>
          </cell>
        </row>
        <row r="943">
          <cell r="C943" t="str">
            <v>Lidocaine 0.5% solution for injection 10ml glass ampoules  /  Packsize 10</v>
          </cell>
        </row>
        <row r="944">
          <cell r="C944" t="str">
            <v>Lidocaine 1% solution for injection 10ml glass ampoules  /  Packsize 10</v>
          </cell>
        </row>
        <row r="945">
          <cell r="C945" t="str">
            <v>Lidocaine 1% solution for injection 10ml plastic ampoules  /  Packsize 20</v>
          </cell>
        </row>
        <row r="946">
          <cell r="C946" t="str">
            <v>Lidocaine 1% solution for injection 20ml glass ampoules  /  Packsize 10</v>
          </cell>
        </row>
        <row r="947">
          <cell r="C947" t="str">
            <v>Lidocaine 1% solution for injection 20ml glass vials  /  Packsize 10</v>
          </cell>
        </row>
        <row r="948">
          <cell r="C948" t="str">
            <v>Lidocaine 1% solution for injection 20ml plastic ampoules  /  Packsize 20</v>
          </cell>
        </row>
        <row r="949">
          <cell r="C949" t="str">
            <v>Lidocaine 1% solution for injection 2ml glass ampoules  /  Packsize 10</v>
          </cell>
        </row>
        <row r="950">
          <cell r="C950" t="str">
            <v>Lidocaine 1% solution for injection 5ml glass ampoules  /  Packsize 10</v>
          </cell>
        </row>
        <row r="951">
          <cell r="C951" t="str">
            <v>Lidocaine 1% solution for injection 5ml plastic ampoules  /  Packsize 20</v>
          </cell>
        </row>
        <row r="952">
          <cell r="C952" t="str">
            <v>Lidocaine 2% solution for injection 10ml plastic ampoules  /  Packsize 20</v>
          </cell>
        </row>
        <row r="953">
          <cell r="C953" t="str">
            <v>Lidocaine 2% solution for injection 20ml glass ampoules  /  Packsize 10</v>
          </cell>
        </row>
        <row r="954">
          <cell r="C954" t="str">
            <v>Lidocaine 2% solution for injection 20ml glass vials  /  Packsize 10</v>
          </cell>
        </row>
        <row r="955">
          <cell r="C955" t="str">
            <v>Lidocaine 2% solution for injection 20ml plastic ampoules  /  Packsize 20</v>
          </cell>
        </row>
        <row r="956">
          <cell r="C956" t="str">
            <v>Lidocaine 2% solution for injection 2ml glass ampoules  /  Packsize 10</v>
          </cell>
        </row>
        <row r="957">
          <cell r="C957" t="str">
            <v>Lidocaine 2% solution for injection 5ml glass ampoules  /  Packsize 10</v>
          </cell>
        </row>
        <row r="958">
          <cell r="C958" t="str">
            <v>Lidocaine 2% solution for injection 5ml plastic ampoules  /  Packsize 20</v>
          </cell>
        </row>
        <row r="959">
          <cell r="C959" t="str">
            <v>Lidocaine 2.5% / Prilocaine 2.5% cream 30 gram  /  Packsize 1</v>
          </cell>
        </row>
        <row r="960">
          <cell r="C960" t="str">
            <v>Lidocaine 2.5% / Prilocaine2.5%  cream 5 gram  /  Packsize 5</v>
          </cell>
        </row>
        <row r="961">
          <cell r="C961" t="str">
            <v>Lidocaine 44mg/2.2ml (2%) / Adrenaline 27.5micrograms/2.2ml (1 in 80,000) solution for injection cartridges  /  Packsize 50</v>
          </cell>
        </row>
        <row r="962">
          <cell r="C962" t="str">
            <v>Lidocaine 5% / Phenylephrine 0.5%nasal spray 2.5 ml (Co-Phenylcaine Forte)  /  Packsize 1</v>
          </cell>
        </row>
        <row r="963">
          <cell r="C963" t="str">
            <v>Linezolid 2mg/ml Solution for Infusion 600mg/300ml  /  Packsize 10</v>
          </cell>
        </row>
        <row r="964">
          <cell r="C964" t="str">
            <v>Linezolid 600mg tablets  /  Packsize 10</v>
          </cell>
        </row>
        <row r="965">
          <cell r="C965" t="str">
            <v>Liothyronine 20mcg tablets  /  Packsize 28</v>
          </cell>
        </row>
        <row r="966">
          <cell r="C966" t="str">
            <v>Liquid paraffin 50% / White soft paraffin 50% ointment 500 gram  /  Packsize 1</v>
          </cell>
        </row>
        <row r="967">
          <cell r="C967" t="str">
            <v>Lisinopril 10mg / Hydrochlorothiazide 12.5mg tablets  /  Packsize 28</v>
          </cell>
        </row>
        <row r="968">
          <cell r="C968" t="str">
            <v>Lisinopril 2.5mg tablets  /  Packsize 28</v>
          </cell>
        </row>
        <row r="969">
          <cell r="C969" t="str">
            <v>Lisinopril 20mg / Hydrochlorothiazide 12.5mg tablets  /  Packsize 28</v>
          </cell>
        </row>
        <row r="970">
          <cell r="C970" t="str">
            <v>Lisinopril 5mg tablets  /  Packsize 28</v>
          </cell>
        </row>
        <row r="971">
          <cell r="C971" t="str">
            <v>Lofepramine 70mg tablets  /  Packsize 56</v>
          </cell>
        </row>
        <row r="972">
          <cell r="C972" t="str">
            <v>Lofepramine 70mg/5ml oral suspension sugar free 150 ml  /  Packsize 1</v>
          </cell>
        </row>
        <row r="973">
          <cell r="C973" t="str">
            <v>Loperamide 2mg capsules (OTC pack)  /  Packsize 30</v>
          </cell>
        </row>
        <row r="974">
          <cell r="C974" t="str">
            <v>Loperamide 2mg capsules (standard pack)  /  Packsize 10</v>
          </cell>
        </row>
        <row r="975">
          <cell r="C975" t="str">
            <v>Loperamide 2mg capsules (standard pack)  /  Packsize 30</v>
          </cell>
        </row>
        <row r="976">
          <cell r="C976" t="str">
            <v>Loratadine 10mg tablets  /  Packsize 30</v>
          </cell>
        </row>
        <row r="977">
          <cell r="C977" t="str">
            <v>Loratadine 5mg/5ml oral solution 100 ml  /  Packsize 1</v>
          </cell>
        </row>
        <row r="978">
          <cell r="C978" t="str">
            <v>Lorazepam 1mg tablets (scored)  /  Packsize 28</v>
          </cell>
        </row>
        <row r="979">
          <cell r="C979" t="str">
            <v>Lorazepam 2.5mg tablets  /  Packsize 28</v>
          </cell>
        </row>
        <row r="980">
          <cell r="C980" t="str">
            <v>Lormetazepam 1mg tablets  /  Packsize 30</v>
          </cell>
        </row>
        <row r="981">
          <cell r="C981" t="str">
            <v>Lormetazepam 500microgram tablets  /  Packsize 30</v>
          </cell>
        </row>
        <row r="982">
          <cell r="C982" t="str">
            <v>Losartan 100mg tablets  /  Packsize 28</v>
          </cell>
        </row>
        <row r="983">
          <cell r="C983" t="str">
            <v>Losartan 100mg/ Hydrochlorothiazide 25mg tablets  /  Packsize 28</v>
          </cell>
        </row>
        <row r="984">
          <cell r="C984" t="str">
            <v>Losartan 12.5mg tablets  /  Packsize 28</v>
          </cell>
        </row>
        <row r="985">
          <cell r="C985" t="str">
            <v>Losartan 25mg tablets  /  Packsize 28</v>
          </cell>
        </row>
        <row r="986">
          <cell r="C986" t="str">
            <v>Losartan 50mg tablets  /  Packsize 28</v>
          </cell>
        </row>
        <row r="987">
          <cell r="C987" t="str">
            <v>Losartan 50mg/ Hydrochlorothiazide 12.5mg tablets  /  Packsize 28</v>
          </cell>
        </row>
        <row r="988">
          <cell r="C988" t="str">
            <v>Lymecycline 408mg capsules  /  Packsize 28</v>
          </cell>
        </row>
        <row r="989">
          <cell r="C989" t="str">
            <v>Macrogol 3350 13.9g/25ml oral liquid 500ml  /  Packsize 1</v>
          </cell>
        </row>
        <row r="990">
          <cell r="C990" t="str">
            <v>Macrogol compound oral powder sachets NPF sugar free (lemon and lime)   (e.g. Movicol,Cosmocol)  /  Packsize 8</v>
          </cell>
        </row>
        <row r="991">
          <cell r="C991" t="str">
            <v>Macrogol compound oral powder sachets NPF sugar free (lemon and lime)   (e.g. Movicol,Cosmocol)  /  Packsize 20</v>
          </cell>
        </row>
        <row r="992">
          <cell r="C992" t="str">
            <v>Macrogol compound oral powder sachets NPF sugar free (lemon and lime)   (e.g. Movicol,Cosmocol)  /  Packsize 30</v>
          </cell>
        </row>
        <row r="993">
          <cell r="C993" t="str">
            <v>Macrogol compound oral powder sachets NPF sugar free (orange)   (e.g. Laxido, Macroherm,Movicol,cosmocol,laxagol,macilax)  /  Packsize 20</v>
          </cell>
        </row>
        <row r="994">
          <cell r="C994" t="str">
            <v>Magnesium hydroxide oral suspension (8% w/w Conc paste:1.325g/5ml/Mixture BP) 500ml  /  Packsize 1</v>
          </cell>
        </row>
        <row r="995">
          <cell r="C995" t="str">
            <v>Magnesium sulfate 10% (magnesium 0.4mmol/ml) solution for infusion 10ml ampoules  /  Packsize 10</v>
          </cell>
        </row>
        <row r="996">
          <cell r="C996" t="str">
            <v>Magnesium sulfate 50% (magnesium 2mmol/ml) solution for injection 10ml ampoules  /  Packsize 10</v>
          </cell>
        </row>
        <row r="997">
          <cell r="C997" t="str">
            <v>Magnesium sulfate 50% (magnesium 2mmol/ml) solution for injection 20ml vials  /  Packsize 10</v>
          </cell>
        </row>
        <row r="998">
          <cell r="C998" t="str">
            <v>Magnesium sulfate 50% (magnesium 2mmol/ml) solution for injection 2ml ampoules  /  Packsize 10</v>
          </cell>
        </row>
        <row r="999">
          <cell r="C999" t="str">
            <v>Magnesium sulfate 50% (magnesium 2mmol/ml) solution for injection 50ml vials  /  Packsize 10</v>
          </cell>
        </row>
        <row r="1000">
          <cell r="C1000" t="str">
            <v>Magnesium sulfate 50% (magnesium 2mmol/ml) solution for injection 5ml ampoules  /  Packsize 10</v>
          </cell>
        </row>
        <row r="1001">
          <cell r="C1001" t="str">
            <v>Magnesium sulfate paste 50 gram  /  Packsize 1</v>
          </cell>
        </row>
        <row r="1002">
          <cell r="C1002" t="str">
            <v>Mebeverine 135mg tablets  /  Packsize 100</v>
          </cell>
        </row>
        <row r="1003">
          <cell r="C1003" t="str">
            <v>Mefenamic acid 250mg capsules  /  Packsize 100</v>
          </cell>
        </row>
        <row r="1004">
          <cell r="C1004" t="str">
            <v>Mefenamic acid 500mg tablets  /  Packsize 28</v>
          </cell>
        </row>
        <row r="1005">
          <cell r="C1005" t="str">
            <v>Melatonin 2mg modified-release tablets  /  Packsize 30</v>
          </cell>
        </row>
        <row r="1006">
          <cell r="C1006" t="str">
            <v>Meloxicam 15mg tablets  /  Packsize 30</v>
          </cell>
        </row>
        <row r="1007">
          <cell r="C1007" t="str">
            <v>Meloxicam 7.5mg tablets  /  Packsize 30</v>
          </cell>
        </row>
        <row r="1008">
          <cell r="C1008" t="str">
            <v>Memantine 10mg soluble tablets sugar free  /  Packsize 28</v>
          </cell>
        </row>
        <row r="1009">
          <cell r="C1009" t="str">
            <v>Memantine 10mg tablets  /  Packsize 28</v>
          </cell>
        </row>
        <row r="1010">
          <cell r="C1010" t="str">
            <v>Memantine 10mg/ml oral solution sugar free 100 ml  /  Packsize 1</v>
          </cell>
        </row>
        <row r="1011">
          <cell r="C1011" t="str">
            <v>Memantine 10mg/ml oral solution sugar free 50 ml  /  Packsize 1</v>
          </cell>
        </row>
        <row r="1012">
          <cell r="C1012" t="str">
            <v>Memantine 20mg soluble tablets sugar free  /  Packsize 28</v>
          </cell>
        </row>
        <row r="1013">
          <cell r="C1013" t="str">
            <v>Memantine 20mg tablets  /  Packsize 28</v>
          </cell>
        </row>
        <row r="1014">
          <cell r="C1014" t="str">
            <v>Meropenem 1g powder for solution for injection vials  /  Packsize 10</v>
          </cell>
        </row>
        <row r="1015">
          <cell r="C1015" t="str">
            <v>Meropenem 500mg powder for solution for injection vials  /  Packsize 10</v>
          </cell>
        </row>
        <row r="1016">
          <cell r="C1016" t="str">
            <v>Mesalazine 1g suppositories  /  Packsize 28</v>
          </cell>
        </row>
        <row r="1017">
          <cell r="C1017" t="str">
            <v>Mesalazine 1g suppositories  /  Packsize 30</v>
          </cell>
        </row>
        <row r="1018">
          <cell r="C1018" t="str">
            <v>Mesalazine 1g/100ml enema  /  Packsize 7</v>
          </cell>
        </row>
        <row r="1019">
          <cell r="C1019" t="str">
            <v>Mesalazine 1g/application foam enema 14 dose  /  Packsize 1</v>
          </cell>
        </row>
        <row r="1020">
          <cell r="C1020" t="str">
            <v>Mesalazine 500mg suppositories  /  Packsize 10</v>
          </cell>
        </row>
        <row r="1021">
          <cell r="C1021" t="str">
            <v>Mesalazine 500mg suppositories  /  Packsize 30</v>
          </cell>
        </row>
        <row r="1022">
          <cell r="C1022" t="str">
            <v>Mesna 1g/10ml solution for injection ampoules  /  Packsize 15</v>
          </cell>
        </row>
        <row r="1023">
          <cell r="C1023" t="str">
            <v>Mesna 400mg/4ml solution for injection ampoules  /  Packsize 15</v>
          </cell>
        </row>
        <row r="1024">
          <cell r="C1024" t="str">
            <v>Metformin 500mg tablets  /  Packsize 28</v>
          </cell>
        </row>
        <row r="1025">
          <cell r="C1025" t="str">
            <v>Metformin 500mg tablets  /  Packsize 84</v>
          </cell>
        </row>
        <row r="1026">
          <cell r="C1026" t="str">
            <v>Metformin 500mg/5ml oral solution sugar free 150 ml  /  Packsize 1</v>
          </cell>
        </row>
        <row r="1027">
          <cell r="C1027" t="str">
            <v>Metformin 850mg tablets  /  Packsize 56</v>
          </cell>
        </row>
        <row r="1028">
          <cell r="C1028" t="str">
            <v>Methadone 10mg/1ml solution for injection ampoules  /  Packsize 10</v>
          </cell>
        </row>
        <row r="1029">
          <cell r="C1029" t="str">
            <v>Methadone 10mg/ml oral solution sugar free 150 ml  /  Packsize 1</v>
          </cell>
        </row>
        <row r="1030">
          <cell r="C1030" t="str">
            <v>Methadone 1mg/ml oral solution 100 ml  /  Packsize 1</v>
          </cell>
        </row>
        <row r="1031">
          <cell r="C1031" t="str">
            <v>Methadone 1mg/ml oral solution 500 ml (plastic)  /  Packsize 1</v>
          </cell>
        </row>
        <row r="1032">
          <cell r="C1032" t="str">
            <v>Methadone 1mg/ml oral solution sugar free 100 ml  /  Packsize 1</v>
          </cell>
        </row>
        <row r="1033">
          <cell r="C1033" t="str">
            <v>Methadone 1mg/ml oral solution sugar free 2500 ml  /  Packsize 1</v>
          </cell>
        </row>
        <row r="1034">
          <cell r="C1034" t="str">
            <v>Methadone 1mg/ml oral solution sugar free 50 ml  /  Packsize 1</v>
          </cell>
        </row>
        <row r="1035">
          <cell r="C1035" t="str">
            <v>Methadone 1mg/ml oral solution sugar free 500 ml (green/plastic)  /  Packsize 1</v>
          </cell>
        </row>
        <row r="1036">
          <cell r="C1036" t="str">
            <v>Methadone 20mg/2ml solution for injection ampoules  /  Packsize 10</v>
          </cell>
        </row>
        <row r="1037">
          <cell r="C1037" t="str">
            <v>Methadone 50mg/1ml solution for injection ampoules  /  Packsize 10</v>
          </cell>
        </row>
        <row r="1038">
          <cell r="C1038" t="str">
            <v>Methadone 50mg/2ml solution for injection ampoules  /  Packsize 10</v>
          </cell>
        </row>
        <row r="1039">
          <cell r="C1039" t="str">
            <v>Methadone 50mg/5ml solution for injection ampoules  /  Packsize 10</v>
          </cell>
        </row>
        <row r="1040">
          <cell r="C1040" t="str">
            <v>Methadone 5mg tablets  /  Packsize 50</v>
          </cell>
        </row>
        <row r="1041">
          <cell r="C1041" t="str">
            <v>Methotrexate 10mg/5ml (2mg/ml) oral solution 35 ml  /  Packsize 1</v>
          </cell>
        </row>
        <row r="1042">
          <cell r="C1042" t="str">
            <v>Methotrexate 10mg/5ml (2mg/ml) oral solution 65 ml  /  Packsize 1</v>
          </cell>
        </row>
        <row r="1043">
          <cell r="C1043" t="str">
            <v>Methotrexate 1g/10ml solution for injection vials  /  Packsize 1</v>
          </cell>
        </row>
        <row r="1044">
          <cell r="C1044" t="str">
            <v>Methotrexate 2.5mg tablets  /  Packsize 24</v>
          </cell>
        </row>
        <row r="1045">
          <cell r="C1045" t="str">
            <v>Methotrexate 2.5mg tablets  /  Packsize 100</v>
          </cell>
        </row>
        <row r="1046">
          <cell r="C1046" t="str">
            <v>Methotrexate 500mg/20ml solution for injection vials  /  Packsize 1</v>
          </cell>
        </row>
        <row r="1047">
          <cell r="C1047" t="str">
            <v>Methotrexate 50mg/2ml solution for injection vials  /  Packsize 5</v>
          </cell>
        </row>
        <row r="1048">
          <cell r="C1048" t="str">
            <v>Methotrexate 5g/50ml solution for injection vials  /  Packsize 1</v>
          </cell>
        </row>
        <row r="1049">
          <cell r="C1049" t="str">
            <v>Methotrexate 5mg/2ml solution for injection vials  /  Packsize 5</v>
          </cell>
        </row>
        <row r="1050">
          <cell r="C1050" t="str">
            <v>Methyldopa 125mg tablets  /  Packsize 56</v>
          </cell>
        </row>
        <row r="1051">
          <cell r="C1051" t="str">
            <v>Methyldopa 250mg tablets  /  Packsize 56</v>
          </cell>
        </row>
        <row r="1052">
          <cell r="C1052" t="str">
            <v>Methyldopa 500mg tablets  /  Packsize 56</v>
          </cell>
        </row>
        <row r="1053">
          <cell r="C1053" t="str">
            <v>Methylphenidate 10mg tablets  /  Packsize 30</v>
          </cell>
        </row>
        <row r="1054">
          <cell r="C1054" t="str">
            <v>Methylphenidate 18mg modified-release tablets  /  Packsize 30</v>
          </cell>
        </row>
        <row r="1055">
          <cell r="C1055" t="str">
            <v>Methylphenidate 20mg tablets  /  Packsize 30</v>
          </cell>
        </row>
        <row r="1056">
          <cell r="C1056" t="str">
            <v>Methylphenidate 27mg modified-release tablets  /  Packsize 30</v>
          </cell>
        </row>
        <row r="1057">
          <cell r="C1057" t="str">
            <v>Methylphenidate 36mg modified-release tablets  /  Packsize 30</v>
          </cell>
        </row>
        <row r="1058">
          <cell r="C1058" t="str">
            <v>Methylphenidate 50mg modified-release capsules  /  Packsize 30</v>
          </cell>
        </row>
        <row r="1059">
          <cell r="C1059" t="str">
            <v>Methylphenidate 54mg modified-release tablets  /  Packsize 30</v>
          </cell>
        </row>
        <row r="1060">
          <cell r="C1060" t="str">
            <v>Methylphenidate 5mg tablets  /  Packsize 30</v>
          </cell>
        </row>
        <row r="1061">
          <cell r="C1061" t="str">
            <v>Methylphenidate 60mg modified-release capsules  /  Packsize 30</v>
          </cell>
        </row>
        <row r="1062">
          <cell r="C1062" t="str">
            <v>Methylprednisolone sodium succinate 125mg powder and solvent for solution for injection vials  /  Packsize 1</v>
          </cell>
        </row>
        <row r="1063">
          <cell r="C1063" t="str">
            <v>Methylprednisolone sodium succinate 1g powder and solvent for solution for injection vials  /  Packsize 1</v>
          </cell>
        </row>
        <row r="1064">
          <cell r="C1064" t="str">
            <v>Methylprednisolone sodium succinate 40mg powder and solvent for solution for injection vials  /  Packsize 1</v>
          </cell>
        </row>
        <row r="1065">
          <cell r="C1065" t="str">
            <v>Methylprednisolone sodium succinate 500mg powder and solvent for solution for injection vials  /  Packsize 1</v>
          </cell>
        </row>
        <row r="1066">
          <cell r="C1066" t="str">
            <v>Metoclopramide 10mg tablets  /  Packsize 28</v>
          </cell>
        </row>
        <row r="1067">
          <cell r="C1067" t="str">
            <v>Metoclopramide 10mg/2ml solution for injection ampoules  /  Packsize 5</v>
          </cell>
        </row>
        <row r="1068">
          <cell r="C1068" t="str">
            <v>Metoclopramide 10mg/2ml solution for injection ampoules  /  Packsize 10</v>
          </cell>
        </row>
        <row r="1069">
          <cell r="C1069" t="str">
            <v>Metoclopramide 5mg/5ml oral solution sugar free 150 ml  /  Packsize 1</v>
          </cell>
        </row>
        <row r="1070">
          <cell r="C1070" t="str">
            <v>Metoprolol 100mg tablets  /  Packsize 28</v>
          </cell>
        </row>
        <row r="1071">
          <cell r="C1071" t="str">
            <v>Metoprolol 50mg tablets  /  Packsize 28</v>
          </cell>
        </row>
        <row r="1072">
          <cell r="C1072" t="str">
            <v>Metronidazole 0.75% gel 30 gram  /  Packsize 1</v>
          </cell>
        </row>
        <row r="1073">
          <cell r="C1073" t="str">
            <v>Metronidazole 0.75% gel 40 gram  /  Packsize 1</v>
          </cell>
        </row>
        <row r="1074">
          <cell r="C1074" t="str">
            <v>Metronidazole 1g suppositories  /  Packsize 10</v>
          </cell>
        </row>
        <row r="1075">
          <cell r="C1075" t="str">
            <v>Metronidazole 200mg tablets  /  Packsize 21</v>
          </cell>
        </row>
        <row r="1076">
          <cell r="C1076" t="str">
            <v>Metronidazole 200mg/5ml oral suspension 100 ml  /  Packsize 1</v>
          </cell>
        </row>
        <row r="1077">
          <cell r="C1077" t="str">
            <v>Metronidazole 400mg tablets  /  Packsize 21</v>
          </cell>
        </row>
        <row r="1078">
          <cell r="C1078" t="str">
            <v>Metronidazole 500mg suppositories  /  Packsize 10</v>
          </cell>
        </row>
        <row r="1079">
          <cell r="C1079" t="str">
            <v>Metronidazole 500mg/100ml solution for infusion bags  /  Packsize 20</v>
          </cell>
        </row>
        <row r="1080">
          <cell r="C1080" t="str">
            <v>Metronidazole 500mg/100ml solution for infusion bags  /  Packsize 50</v>
          </cell>
        </row>
        <row r="1081">
          <cell r="C1081" t="str">
            <v>Mianserin 10mg tablets  /  Packsize 28</v>
          </cell>
        </row>
        <row r="1082">
          <cell r="C1082" t="str">
            <v>Mianserin 30mg tablets  /  Packsize 28</v>
          </cell>
        </row>
        <row r="1083">
          <cell r="C1083" t="str">
            <v>Midazolam 100mg/50ml solution for injection vials  /  Packsize 1</v>
          </cell>
        </row>
        <row r="1084">
          <cell r="C1084" t="str">
            <v>Midazolam 10mg/2ml solution for injection ampoules  /  Packsize 10</v>
          </cell>
        </row>
        <row r="1085">
          <cell r="C1085" t="str">
            <v>Midazolam 10mg/5ml solution for injection ampoules  /  Packsize 10</v>
          </cell>
        </row>
        <row r="1086">
          <cell r="C1086" t="str">
            <v>Midazolam 2mg/2ml solution for injection ampoules  /  Packsize 10</v>
          </cell>
        </row>
        <row r="1087">
          <cell r="C1087" t="str">
            <v>Midazolam 50mg/10ml solution for injection ampoules  /  Packsize 10</v>
          </cell>
        </row>
        <row r="1088">
          <cell r="C1088" t="str">
            <v>Midazolam 50mg/50ml solution for injection vials  /  Packsize 1</v>
          </cell>
        </row>
        <row r="1089">
          <cell r="C1089" t="str">
            <v>Midazolam 5mg/5ml solution for injection ampoules  /  Packsize 10</v>
          </cell>
        </row>
        <row r="1090">
          <cell r="C1090" t="str">
            <v>Midodrine 2.5mg tablets  /  Packsize 100</v>
          </cell>
        </row>
        <row r="1091">
          <cell r="C1091" t="str">
            <v>Midodrine 5mg tablets  /  Packsize 100</v>
          </cell>
        </row>
        <row r="1092">
          <cell r="C1092" t="str">
            <v>Milrinone 10mg/10ml solution for injection ampoules  /  Packsize 10</v>
          </cell>
        </row>
        <row r="1093">
          <cell r="C1093" t="str">
            <v>Minocycline 100mg tablets  /  Packsize 28</v>
          </cell>
        </row>
        <row r="1094">
          <cell r="C1094" t="str">
            <v>Minocycline 50mg tablets  /  Packsize 28</v>
          </cell>
        </row>
        <row r="1095">
          <cell r="C1095" t="str">
            <v>Mirtazapine 15mg orodispersible tablets  /  Packsize 30</v>
          </cell>
        </row>
        <row r="1096">
          <cell r="C1096" t="str">
            <v>Mirtazapine 15mg tablets  /  Packsize 28</v>
          </cell>
        </row>
        <row r="1097">
          <cell r="C1097" t="str">
            <v>Mirtazapine 30mg orodispersible tablets  /  Packsize 30</v>
          </cell>
        </row>
        <row r="1098">
          <cell r="C1098" t="str">
            <v>Mirtazapine 30mg tablets  /  Packsize 28</v>
          </cell>
        </row>
        <row r="1099">
          <cell r="C1099" t="str">
            <v>Mirtazapine 45mg orodispersible tablets  /  Packsize 30</v>
          </cell>
        </row>
        <row r="1100">
          <cell r="C1100" t="str">
            <v>Mirtazapine 45mg tablets  /  Packsize 28</v>
          </cell>
        </row>
        <row r="1101">
          <cell r="C1101" t="str">
            <v>Mitoxantrone 20mg/10ml solution for infusion vials  /  Packsize 1</v>
          </cell>
        </row>
        <row r="1102">
          <cell r="C1102" t="str">
            <v>Mitoxantrone 25mg/12.5ml solution for infusion vials  /  Packsize 1</v>
          </cell>
        </row>
        <row r="1103">
          <cell r="C1103" t="str">
            <v>Moclobemide 150mg tablets  /  Packsize 30</v>
          </cell>
        </row>
        <row r="1104">
          <cell r="C1104" t="str">
            <v>Modafinil 100mg tablets  /  Packsize 30</v>
          </cell>
        </row>
        <row r="1105">
          <cell r="C1105" t="str">
            <v>Modafinil 200mg tablets  /  Packsize 30</v>
          </cell>
        </row>
        <row r="1106">
          <cell r="C1106" t="str">
            <v>Mometasone 0.1% cream 100 gram  /  Packsize 1</v>
          </cell>
        </row>
        <row r="1107">
          <cell r="C1107" t="str">
            <v>Mometasone 0.1% cream 30 gram  /  Packsize 1</v>
          </cell>
        </row>
        <row r="1108">
          <cell r="C1108" t="str">
            <v>Mometasone 0.1% ointment 100 gram  /  Packsize 1</v>
          </cell>
        </row>
        <row r="1109">
          <cell r="C1109" t="str">
            <v>Mometasone 50micrograms/dose nasal spray 140 dose  /  Packsize 1</v>
          </cell>
        </row>
        <row r="1110">
          <cell r="C1110" t="str">
            <v>Montelukast 10mg tablets  /  Packsize 28</v>
          </cell>
        </row>
        <row r="1111">
          <cell r="C1111" t="str">
            <v>Montelukast 4mg chewable tablets  /  Packsize 28</v>
          </cell>
        </row>
        <row r="1112">
          <cell r="C1112" t="str">
            <v>Montelukast 4mg granules sachets  /  Packsize 28</v>
          </cell>
        </row>
        <row r="1113">
          <cell r="C1113" t="str">
            <v>Montelukast 5mg chewable tablets  /  Packsize 28</v>
          </cell>
        </row>
        <row r="1114">
          <cell r="C1114" t="str">
            <v>Morphine 10mg tablets  /  Packsize 56</v>
          </cell>
        </row>
        <row r="1115">
          <cell r="C1115" t="str">
            <v>Morphine 20mg tablets  /  Packsize 56</v>
          </cell>
        </row>
        <row r="1116">
          <cell r="C1116" t="str">
            <v>Morphine 50mg tablets  /  Packsize 56</v>
          </cell>
        </row>
        <row r="1117">
          <cell r="C1117" t="str">
            <v>Morphine sulfate 100mg/50ml solution for infusion vials  /  Packsize 1</v>
          </cell>
        </row>
        <row r="1118">
          <cell r="C1118" t="str">
            <v>Morphine sulfate 10mg/10ml solution for injection ampoules  /  Packsize 10</v>
          </cell>
        </row>
        <row r="1119">
          <cell r="C1119" t="str">
            <v>Morphine sulfate 10mg/1ml solution for injection ampoules  /  Packsize 10</v>
          </cell>
        </row>
        <row r="1120">
          <cell r="C1120" t="str">
            <v>Morphine sulfate 10mg/5ml oral solution 100 ml  /  Packsize 1</v>
          </cell>
        </row>
        <row r="1121">
          <cell r="C1121" t="str">
            <v>Morphine sulfate 10mg/5ml oral solution 300 ml  /  Packsize 1</v>
          </cell>
        </row>
        <row r="1122">
          <cell r="C1122" t="str">
            <v>Morphine sulfate 10mg/5ml oral solution 500 ml  /  Packsize 1</v>
          </cell>
        </row>
        <row r="1123">
          <cell r="C1123" t="str">
            <v>Morphine sulfate 15mg/1ml solution for injection ampoules  /  Packsize 10</v>
          </cell>
        </row>
        <row r="1124">
          <cell r="C1124" t="str">
            <v>Morphine sulfate 30mg/1ml solution for injection ampoules  /  Packsize 10</v>
          </cell>
        </row>
        <row r="1125">
          <cell r="C1125" t="str">
            <v>Morphine sulfate 50mg/50ml solution for infusion vials  /  Packsize 1</v>
          </cell>
        </row>
        <row r="1126">
          <cell r="C1126" t="str">
            <v>Morphine sulfate 60mg/2ml solution for injection ampoules  /  Packsize 5</v>
          </cell>
        </row>
        <row r="1127">
          <cell r="C1127" t="str">
            <v>Moxifloxacin 400mg tablets  /  Packsize 5</v>
          </cell>
        </row>
        <row r="1128">
          <cell r="C1128" t="str">
            <v>Moxifloxacin 400mg/250ml solution for infusion bottles  /  Packsize 10</v>
          </cell>
        </row>
        <row r="1129">
          <cell r="C1129" t="str">
            <v>Moxonidine 200microgram tablets  /  Packsize 28</v>
          </cell>
        </row>
        <row r="1130">
          <cell r="C1130" t="str">
            <v>Moxonidine 400microgram tablets  /  Packsize 28</v>
          </cell>
        </row>
        <row r="1131">
          <cell r="C1131" t="str">
            <v>Mupirocin 2% ointment 15 gram  /  Packsize 1</v>
          </cell>
        </row>
        <row r="1132">
          <cell r="C1132" t="str">
            <v>Mycophenolate mofetil 250mg capsules  /  Packsize 100</v>
          </cell>
        </row>
        <row r="1133">
          <cell r="C1133" t="str">
            <v>Mycophenolate mofetil 500mg tablets  /  Packsize 50</v>
          </cell>
        </row>
        <row r="1134">
          <cell r="C1134" t="str">
            <v>Mycophenolic acid 180mg gastro-resistant tablets (Mycophenolate)  /  Packsize 120</v>
          </cell>
        </row>
        <row r="1135">
          <cell r="C1135" t="str">
            <v>Mycophenolic acid 360mg gastro-resistant tablets (Mycophenolate)  /  Packsize 120</v>
          </cell>
        </row>
        <row r="1136">
          <cell r="C1136" t="str">
            <v>Nabumetone 500mg tablets  /  Packsize 56</v>
          </cell>
        </row>
        <row r="1137">
          <cell r="C1137" t="str">
            <v>Naftidrofuryl 100mg capsules  /  Packsize 84</v>
          </cell>
        </row>
        <row r="1138">
          <cell r="C1138" t="str">
            <v>Naloxone 400micrograms/1ml solution for injection ampoules  /  Packsize 10</v>
          </cell>
        </row>
        <row r="1139">
          <cell r="C1139" t="str">
            <v>Naproxen 125mg/5ml oral suspension 100 ml  /  Packsize 1</v>
          </cell>
        </row>
        <row r="1140">
          <cell r="C1140" t="str">
            <v>Naproxen 250mg gastro-resistant tablets  /  Packsize 56</v>
          </cell>
        </row>
        <row r="1141">
          <cell r="C1141" t="str">
            <v>Naproxen 250mg tablets  /  Packsize 28</v>
          </cell>
        </row>
        <row r="1142">
          <cell r="C1142" t="str">
            <v>Naproxen 250mg tablets  /  Packsize 56</v>
          </cell>
        </row>
        <row r="1143">
          <cell r="C1143" t="str">
            <v>Naproxen 500mg gastro-resistant tablets  /  Packsize 56</v>
          </cell>
        </row>
        <row r="1144">
          <cell r="C1144" t="str">
            <v>Naproxen 500mg tablets  /  Packsize 28</v>
          </cell>
        </row>
        <row r="1145">
          <cell r="C1145" t="str">
            <v>Naproxen 500mg tablets  /  Packsize 56</v>
          </cell>
        </row>
        <row r="1146">
          <cell r="C1146" t="str">
            <v>Nebivolol 5mg tablets  /  Packsize 28</v>
          </cell>
        </row>
        <row r="1147">
          <cell r="C1147" t="str">
            <v>Nefopam 30mg tablets  /  Packsize 90</v>
          </cell>
        </row>
        <row r="1148">
          <cell r="C1148" t="str">
            <v>Neostigmine 2.5mg/1ml / Glycopyrronium bromide 500micrograms/1ml solution for injection ampoules  /  Packsize 10</v>
          </cell>
        </row>
        <row r="1149">
          <cell r="C1149" t="str">
            <v>Neostigmine 2.5mg/1ml solution for injection ampoules  /  Packsize 10</v>
          </cell>
        </row>
        <row r="1150">
          <cell r="C1150" t="str">
            <v>Nevirapine 200mg tablets  /  Packsize 60</v>
          </cell>
        </row>
        <row r="1151">
          <cell r="C1151" t="str">
            <v>Nevirapine 400mg modified-release tablets  /  Packsize 30</v>
          </cell>
        </row>
        <row r="1152">
          <cell r="C1152" t="str">
            <v>Nicardipine 10mg/10ml solution for injection ampoules  /  Packsize 5</v>
          </cell>
        </row>
        <row r="1153">
          <cell r="C1153" t="str">
            <v>Nicorandil 10mg tablets  /  Packsize 60</v>
          </cell>
        </row>
        <row r="1154">
          <cell r="C1154" t="str">
            <v>Nicorandil 20mg tablets  /  Packsize 60</v>
          </cell>
        </row>
        <row r="1155">
          <cell r="C1155" t="str">
            <v>Nitisinone 10mg capsules (NTBC - e.g. Orfadin)  /  Packsize 60</v>
          </cell>
        </row>
        <row r="1156">
          <cell r="C1156" t="str">
            <v>Nitisinone 5mg capsules (NTBC - e.g. Orfadin)  /  Packsize 60</v>
          </cell>
        </row>
        <row r="1157">
          <cell r="C1157" t="str">
            <v>Nitrazepam 5mg tablets  /  Packsize 28</v>
          </cell>
        </row>
        <row r="1158">
          <cell r="C1158" t="str">
            <v>Nitrofurantoin 100mg tablets  /  Packsize 28</v>
          </cell>
        </row>
        <row r="1159">
          <cell r="C1159" t="str">
            <v>Nitrofurantoin 50mg capsules  /  Packsize 30</v>
          </cell>
        </row>
        <row r="1160">
          <cell r="C1160" t="str">
            <v>Nitrofurantoin 50mg tablets  /  Packsize 28</v>
          </cell>
        </row>
        <row r="1161">
          <cell r="C1161" t="str">
            <v>Nizatidine 150mg capsules  /  Packsize 30</v>
          </cell>
        </row>
        <row r="1162">
          <cell r="C1162" t="str">
            <v>Noradrenaline (norepinephrine) 2mg/2ml solution for infusion ampoules  /  Packsize 5</v>
          </cell>
        </row>
        <row r="1163">
          <cell r="C1163" t="str">
            <v>Noradrenaline (norepinephrine) 4mg/4ml solution for infusion ampoules  /  Packsize 5</v>
          </cell>
        </row>
        <row r="1164">
          <cell r="C1164" t="str">
            <v>for infusion ampoules  /  Packsize 10U_x0000__x0000_Noradrenaline (norepinephrine) 8mg/8ml solution for infusion ampoules  /  Packsize 10*_x0000__x0000_Norethisterone 5mg tablets  /  Packsize 30n_x0000__x0000_Norgestimate 250microgram / Ethinylestradiol 35microgram tablets (e.g. Cilest/Cilique/Lizinna)  /  Packsize 63+_x0000__x0000_Nortriptyline 25mg tablets  /  Packsize 100K_x0000__x0000_Octreotide 100micrograms/1ml solution for injection ampoules  /  Packsize 5V_x0000__x0000_Octreotide 100micrograms/1ml solution for injection pre-filled syringes  /  Packsize 5&gt;_x0000__x0000_Octreotide 1mg/5ml solution for injection vials  /  Packsize 1K_x0000__x0000_Octreotide 500micrograms/1ml solution for injection ampoules  /  Packsize 5V_x0000__x0000_Octreotide 500micrograms/1ml solution for injection pre-filled syringes  /  Packsize 5H_x0000__x0000_Octreotide 500micrograms/1ml solution for injection vials  /  Packsize 5J_x0000__x0000_Octreotide 50micrograms/1ml solution for injection ampoules  /  Packsize 5U_x0000__x0000_Octreotide 50micrograms/1ml solution for injection pre-filled syringes  /  Packsize 5'_x0000__x0000_Ofloxacin 200mg tablets  /  Packsize 10C_x0000__x0000_Ofloxacin 200mg/100ml solution for injection bottles  /  Packsize 1&amp;_x0000__x0000_Ofloxacin 400mg tablets  /  Packsize 5B_x0000__x0000_Oily phenol 5% solution for injection 5ml ampoules  /  Packsize 106_x0000__x0000_Olanzapine 10mg orodispersible tablets  /  Packsize 28'_x0000__x0000_Olanzapine 10mg tablets  /  Packsize 286_x0000__x0000_Olanzapine 15mg orodispersible tablets  /  Packsize 28'_x0000__x0000_Olanzapine 15mg tablets  /  Packsize 28(_x0000__x0000_Olanzapine 2.5mg tablets  /  Packsize 286_x0000__x0000_Olanzapine 20mg orodispersible tablets  /  Packsize 28'_x0000__x0000_Olanzapine 20mg tablets  /  Packsize 285_x0000__x0000_Olanzapine 5mg orodispersible tablets  /  Packsize 28&amp;_x0000__x0000_Olanzapine 5mg tablets  /  Packsize 28(_x0000__x0000_Olanzapine 7.5mg tablets  /  Packsize 561_x0000__x0000_Olmesartan medoxomil 10mg tablets  /  Packsize 281_x0000__x0000_Olmesartan medoxomil 20mg tablets  /  Packsize 281_x0000__x0000_Olmesartan medoxomil 40mg tablets  /  Packsize 28/_x0000__x0000_Omega-3 Ethyl Ester 1g capsules  /  Packsize 280_x0000__x0000_Omega-3 Ethyl Ester 1g capsules  /  Packsize 1009_x0000__x0000_Omeprazole 10mg gastro-resistant capsules  /  Packsize 289_x0000__x0000_Omeprazole 20mg gastro-resistant capsules  /  Packsize 288_x0000__x0000_Omeprazole 40mg gastro-resistant capsules  /  Packsize 79_x0000__x0000_Omeprazole 40mg gastro-resistant capsules  /  Packsize 28F_x0000__x0000_Omeprazole 40mg powder for solution for injection vials  /  Packsize 5E_x0000__x0000_Ondansetron 4mg orodispersible film (Setofilm or eqv)  /  Packsize 106_x0000__x0000_Ondansetron 4mg orodispersible tablets  /  Packsize 10'_x0000__x0000_Ondansetron 4mg tablets  /  Packsize 10'_x0000__x0000_Ondansetron 4mg tablets  /  Packsize 30B_x0000__x0000_Ondansetron 4mg/2ml solution for injection ampoules  /  Packsize 5A_x0000__x0000_Ondansetron 4mg/5ml oral solution sugar free 50 ml  /  Packsize 1E_x0000__x0000_Ondansetron 8mg orodispersible film (Setofilm or eqv)  /  Packsize 106_x0000__x0000_Ondansetron 8mg orodispersible tablets  /  Packsize 10'_x0000__x0000_Ondansetron 8mg tablets  /  Packsize 10B_x0000__x0000_Ondansetron 8mg/4ml solution for injection ampoules  /  Packsize 5M_x0000__x0000_Oral rehydration powder sachets blackcurrant (e.g. Dioralyte)  /  Packsize 20G_x0000__x0000_Oral rehydration powder sachets citrus (e.g. Dioralyte)  /  Packsize 20H_x0000__x0000_Oral rehydration powder sachets natural (e.g. Dioralyte)  /  Packsize 20'_x0000__x0000_Orlistat 120mg capsules  /  Packsize 84D_x0000__x0000_Orphenadrine 50mg/5ml oral solution sugar free 150 ml  /  Packsize 1A_x0000__x0000_Oxaliplatin 100mg/20ml solution for infusion vials  /  Packsize 1A_x0000__x0000_Oxaliplatin 200mg/40ml solution for infusion vials  /  Packsize 1@_x0000__x0000_Oxaliplatin 50mg/10ml solution for infusion vials  /  Packsize 1%_x0000__x0000_Oxazepam 10mg tablets  /  Packsize 28(_x0000__x0000_Oxybutynin 2.5mg tablets  /  Packsize 848_x0000__x0000_Oxybutynin 2.5mg/5ml oral solution 150 ml  /  Packsize 1&amp;_x0000__x0000_Oxybutynin 5mg tablets  /  Packsize 846_x0000__x0000_Oxybutynin 5mg/5ml oral solution 150 ml  /  Packsize 1'_x0000__x0000_Oxycodone 10mg capsules  /  Packsize 567_x0000__x0000_Oxycodone 10mg modified-release tablets  /  Packsize 56A_x0000__x0000_Oxycodone 10mg/1ml solution for injection ampoules  /  Packsize 5B_x0000__x0000_Oxycodone 10mg/1ml solution for injection ampoules  /  Packsize 10K_x0000__x0000_Oxycodone 10mg/ml oral solution sugar free 120 ml (50mg/5ml)  /  Packsize 18_x0000__x0000_Oxycodone 120mg modified-release tablets  /  Packsize 567_x0000__x0000_Oxycodone 15mg modified-release tablets  /  Packsize 56'_x0000__x0000_Oxycodone 20mg capsules  /  Packsize 567_x0000__x0000_Oxycodone 20mg modified-release tablets  /  Packsize 56A_x0000__x0000_Oxycodone 20mg/2ml solution for injection ampoules  /  Packsize 5B_x0000__x0000_Oxycodone 20mg/2ml solution for injection ampoules  /  Packsize 107_x0000__x0000_Oxycodone 40mg modified-release tablets  /  Packsize 56A_x0000__x0000_Oxycodone 50mg/1ml solution for injection ampoules  /  Packsize 5B_x0000__x0000_Oxycodone 50mg/1ml solution for injection ampoules  /  Packsize 10&amp;_x0000__x0000_Oxycodone 5mg capsules  /  Packsize 566_x0000__x0000_Oxycodone 5mg modified-release tablets  /  Packsize 28@_x0000__x0000_Oxycodone 5mg/5ml oral solution sugar free 250 ml  /  Packsize 17_x0000__x0000_Oxycodone 80mg modified-release tablets  /  Packsize 56-_x0000__x0000_Oxytetracycline 250mg tablets  /  Packsize 28C_x0000__x0000_Oxytocin 10units/1ml solution for injection ampoules  /  Packsize 5D_x0000__x0000_Oxytocin 10units/1ml solution for injection ampoules  /  Packsize 10B_x0000__x0000_Oxytocin 5units/1ml solution for injection ampoules  /  Packsize 5C_x0000__x0000_Oxytocin 5units/1ml solution for injection ampoules  /  Packsize 10B_x0000__x0000_Paclitaxel 100mg/16.7ml solution for infusion vials  /  Packsize 1@_x0000__x0000_Paclitaxel 150mg/25ml solution for infusion vials  /  Packsize 1A_x0000__x0000_Paclitaxel 300mg/50ml solution for injection vials  /  Packsize 1&gt;_x0000__x0000_Paclitaxel 30mg/5ml solution for infusion vials  /  Packsize 1J_x0000__x0000_Palonosetron 250micrograms/5ml solution for injection vials  /  Packsize 1K_x0000__x0000_Pancuronium bromide 4mg/2ml solution for injection ampoules  /  Packsize 10:_x0000__x0000_Pantoprazole 20mg gastro-resistant tablets  /  Packsize 28:_x0000__x0000_Pantoprazole 40mg gastro-resistant tablets  /  Packsize 28H_x0000__x0000_Pantoprazole 40mg powder for solution for injection vials  /  Packsize 1H_x0000__x0000_Pantoprazole 40mg powder for solution for injection vials  /  Packsize 5/_x0000__x0000_Paracetamol 120mg suppositories  /  Packsize 10S_x0000__x0000_Paracetamol 120mg/5ml oral suspension paediatric alcohol free 100 ml  /  Packsize 1Q_x0000__x0000_Paracetamol 120mg/5ml oral suspension paediatric sugar free 100 ml  /  Packsize 1/_x0000__x0000_Paracetamol 125mg suppositories  /  Packsize 10E_x0000__x0000_Paracetamol 1g/100ml solution for infusion vial glass  /  Packsize 10G_x0000__x0000_Paracetamol 1g/100ml solution for infusion vial plastic  /  Packsize 10/_x0000__x0000_Paracetamol 240mg suppositories  /  Packsize 10/_x0000__x0000_Paracetamol 250mg suppositories  /  Packsize 10H_x0000__x0000_Paracetamol 250mg/5ml oral suspension alcohol free 100 ml  /  Packsize 1F_x0000__x0000_Paracetamol 250mg/5ml oral suspension sugar free 100 ml  /  Packsize 1I_x0000__x0000_Paracetamol 500mg caplet shaped tablets pre-labelled pack  /  Packsize 321_x0000__x0000_Paracetamol 500mg soluble tablets  /  Packsize 241_x0000__x0000_Paracetamol 500mg soluble tablets  /  Packsize 60/_x0000__x0000_Paracetamol 500mg suppositories  /  Packsize 10)_x0000__x0000_Paracetamol 500mg tablets  /  Packsize 16)_x0000__x0000_Paracetamol 500mg tablets  /  Packsize 32*_x0000__x0000_Paracetamol 500mg tablets  /  Packsize 100G_x0000__x0000_Paracetamol 500mg/50ml solution for infusion vial glass  /  Packsize 10I_x0000__x0000_Paracetamol 500mg/50ml solution for infusion vial plastic  /  Packsize 10I_x0000__x0000_Paracetamol 500mg/50ml solution for infusion vial plastic  /  Packsize 12'_x0000__x0000_Paroxetine 20mg tablets  /  Packsize 30'_x0000__x0000_Paroxetine 30mg tablets  /  Packsize 30+_x0000__x0000_Penicillamine 125mg tablets  /  Packsize 56+_x0000__x0000_Penicillamine 250mg tablets  /  Packsize 56&gt;_x0000__x0000_Peppermint oil 0.2ml gastro-resistant capsules  /  Packsize 840_x0000__x0000_Perindopril erbumine 2mg tablets  /  Packsize 300_x0000__x0000_Perindopril erbumine 4mg tablets  /  Packsize 300_x0000__x0000_Perindopril erbumine 8mg tablets  /  Packsize 30C_x0000__x0000_Pethidine 100mg/2ml solution for injection ampoules  /  Packsize 10&amp;_x0000__x0000_Pethidine 50mg tablets  /  Packsize 50B_x0000__x0000_Pethidine 50mg/1ml solution for injection ampoules  /  Packsize 10(_x0000__x0000_Phenindione 10mg tablets  /  Packsize 28(_x0000__x0000_Phenindione 25mg tablets  /  Packsize 28*_x0000__x0000_Phenobarbital 15mg tablets  /  Packsize 28G_x0000__x0000_Phenobarbital 200mg/1ml solution for injection ampoules  /  Packsize 10*_x0000__x0000_Phenobarbital 30mg tablets  /  Packsize 28F_x0000__x0000_Phenobarbital 30mg/1ml solution for injection ampoules  /  Packsize 10F_x0000__x0000_Phenobarbital 60mg/1ml solution for injection ampoules  /  Packsize 10E_x0000__x0000_Phenoxymethylpenicillin 125mg/5ml oral solution 100 ml  /  Packsize 1P_x0000__x0000_Phenoxymethylpenicillin 125mg/5ml oral solution 100 ml sugar free  /  Packsize 1d_x0000__x0000_Phenoxymethylpenicillin 125mg/5ml oral solution 100 ml sugar free prelabelled prepack  /  Packsize 15_x0000__x0000_Phenoxymethylpenicillin 250mg tablets  /  Packsize 28E_x0000__x0000_Phenoxymethylpenicillin 250mg/5ml oral solution 100 ml  /  Packsize 1P_x0000__x0000_Phenoxymethylpenicillin 250mg/5ml oral solution 100 ml sugar free  /  Packsize 1d_x0000__x0000_Phenoxymethylpenicillin 250mg/5ml oral solution 100 ml sugar free prelabelled prepack  /  Packsize 1F_x0000__x0000_Phenylephrine 10mg/1ml solution for injection ampoules  /  Packsize 10F_x0000__x0000_Phenylephrine 1mg/10ml solution for injection ampoules  /  Packsize 10I_x0000__x0000_Phenytoin sodium 250mg/5ml solution for injection ampoules  /  Packsize 5J_x0000__x0000_Phenytoin sodium 250mg/5ml solution for injection ampoules  /  Packsize 10;_x0000__x0000_Pilocarpine hydrochloride 1% eye drops 10 ml  /  Packsize 1;_x0000__x0000_Pilocarpine hydrochloride 2% eye drops 10 ml  /  Packsize 1;_x0000__x0000_Pilocarpine hydrochloride 4% eye drops 10 ml  /  Packsize 1)_x0000__x0000_Pioglitazone 15mg tablets  /  Packsize 28)_x0000__x0000_Pioglitazone 30mg tablets  /  Packsize 28)_x0000__x0000_Pioglitazone 45mg tablets  /  Packsize 28Y_x0000__x0000_Piperacillin 2g / Tazobactam 250mg powder for solution for injection vials  /  Packsize 1Z_x0000__x0000_Piperacillin 4g / Tazobactam 500mg powder for solution for injection vials  /  Packsize 10*_x0000__x0000_Piroxicam 0.5% gel 112 gram  /  Packsize 1)_x0000__x0000_Piroxicam 0.5% gel 60 gram  /  Packsize 1'_x0000__x0000_Piroxicam 10mg capsules  /  Packsize 56'_x0000__x0000_Pizotifen 1.5mg tablets  /  Packsize 28._x0000__x0000_Pizotifen 500microgram tablets  /  Packsize 28D_x0000__x0000_Podophyllotoxin 0.5% solution 3.5 ml (e.g. Condyline)  /  Packsize 1j_x0000__x0000_Potassium chloride 15% (potassium 20mmol/10ml) solution for injection 10ml ampoules(glass)  /  Packsize 10l_x0000__x0000_Potassium chloride 15% (potassium 20mmol/10ml) solution for injection 10ml ampoules(plastic)  /  Packsize 20j_x0000__x0000_Potassium chloride 20% (potassium 13.3mmol/5ml) solution for injection 5ml ampoules(glass)  /  Packsize 10&gt;_x0000__x0000_Pramipexole 180microgram tablets (250mcg salt)  /  Packsize 30&gt;_x0000__x0000_Pramipexole 350microgram tablets (500mcg salt)  /  Packsize 30;_x0000__x0000_Pramipexole 700microgram tablets (1mg salt)  /  Packsize 30&lt;_x0000__x0000_Pramipexole 88microgram tablets (88mcg salt)  /  Packsize 30(_x0000__x0000_Pravastatin 10mg tablets  /  Packsize 28(_x0000__x0000_Pravastatin 20mg tablets  /  Packsize 28(_x0000__x0000_Pravastatin 40mg tablets  /  Packsize 28(_x0000__x0000_Prednisolone 1mg tablets  /  Packsize 28;_x0000__x0000_Prednisolone 2.5mg gastro-resistant tablets  /  Packsize 28*_x0000__x0000_Prednisolone 2.5mg tablets  /  Packsize 28)_x0000__x0000_Prednisolone 20mg tablets  /  Packsize 30)_x0000__x0000_Prednisolone 25mg tablets  /  Packsize 56&gt;_x0000__x0000_Prednisolone 50mg/5ml oral solution 30ml bottle  /  Packsize 19_x0000__x0000_Prednisolone 5mg gastro-resistant tablets  /  Packsize 280_x0000__x0000_Prednisolone 5mg soluble tablets  /  Packsize 30(_x0000__x0000_Prednisolone 5mg tablets  /  Packsize 28=_x0000__x0000_Prednisolone 5mg/5ml oral solution 50ml bottle  /  Packsize 1)_x0000__x0000_Pregabalin 100mg capsules  /  Packsize 84)_x0000__x0000_Pregabalin 150mg capsules  /  Packsize 56)_x0000__x0000_Pregabalin 200mg capsules  /  Packsize 84@_x0000__x0000_Pregabalin 20mg/ml oral solution sugar free 473ml  /  Packsize 1)_x0000__x0000_Pregabalin 225mg capsules  /  Packsize 56(_x0000__x0000_Pregabalin 25mg capsules  /  Packsize 56(_x0000__x0000_Pregabalin 25mg capsules  /  Packsize 84)_x0000__x0000_Pregabalin 300mg capsules  /  Packsize 56(_x0000__x0000_Pregabalin 50mg capsules  /  Packsize 56(_x0000__x0000_Pregabalin 50mg capsules  /  Packsize 84(_x0000__x0000_Pregabalin 75mg capsules  /  Packsize 14(_x0000__x0000_Pregabalin 75mg capsules  /  Packsize 56K_x0000__x0000_Prochlorperazine 12.5mg/1ml solution for injection ampoules  /  Packsize 102_x0000__x0000_Prochlorperazine 3mg buccal tablets  /  Packsize 83_x0000__x0000_Prochlorperazine 3mg buccal tablets  /  Packsize 50,_x0000__x0000_Prochlorperazine 5mg tablets  /  Packsize 84D_x0000__x0000_Procyclidine 10mg/2ml solution for injection ampoules  /  Packsize 5E_x0000__x0000_Procyclidine 2.5mg/5ml oral solution sugar free 150 ml  /  Packsize 1(_x0000__x0000_Procyclidine 5mg tablets  /  Packsize 28)_x0000__x0000_Procyclidine 5mg tablets  /  Packsize 100)_x0000__x0000_Procyclidine 5mg tablets  /  Packsize 500C_x0000__x0000_Procyclidine 5mg/5ml oral solution sugar free 150 ml  /  Packsize 16_x0000__x0000_Promazine 25mg/5ml oral solution 150 ml  /  Packsize 16_x0000__x0000_Promazine 50mg/5ml oral solution 150 ml  /  Packsize 1E_x0000__x0000_Promethazine 25mg/1ml solution for injection ampoules  /  Packsize 108_x0000__x0000_Promethazine 5mg/5ml oral solution 100 ml  /  Packsize 17_x0000__x0000_Promethazine hydrochloride 10mg tablets  /  Packsize 567_x0000__x0000_Promethazine hydrochloride 25mg tablets  /  Packsize 56{_x0000__x0000_Propofol (MCT/LCT) 1g/100ml emulsion for injection vials (e.g. Fresenius-Propoven &amp; B-Braun-Propofol-Lipuro)  /  Packsize 1|_x0000__x0000_Propofol (MCT/LCT) 1g/100ml emulsion for injection vials (e.g. Fresenius-Propoven &amp; B-Braun-Propofol-Lipuro)  /  Packsize 10z_x0000__x0000_Propofol (MCT/LCT) 1g/50ml emulsion for injection vials (e.g. Fresenius-Propoven &amp; B-Braun-Propofol-Lipuro)  /  Packsize 1{_x0000__x0000_Propofol (MCT/LCT) 1g/50ml emulsion for injection vials (e.g. Fresenius-Propoven &amp; B-Braun-Propofol-Lipuro)  /  Packsize 10_x0000__x0000_Propofol (MCT/LCT) 200mg/20ml emulsion for injection ampoules (e.g. Fresenius-Propoven &amp; B-Braun-Propofol-Lipuro)  /  Packsize 5}_x0000__x0000_Propofol (MCT/LCT) 200mg/20ml emulsion for injection vials (e.g. Fresenius-Propoven &amp; B-Braun-Propofol-Lipuro)  /  Packsize 5~_x0000__x0000_Propofol (MCT/LCT) 500mg/50ml emulsion for injection vials (e.g. Fresenius-Propoven &amp; B-Braun-Propofol-Lipuro)  /  Packsize 10(_x0000__x0000_Propranolol 10mg tablets  /  Packsize 28C_x0000__x0000_Propranolol 10mg/5ml oral solution sugar free 150 ml  /  Packsize 1;_x0000__x0000_Propranolol 160mg modified-release capsules  /  Packsize 28C_x0000__x0000_Propranolol 50mg/5ml oral solution sugar free 150 ml  /  Packsize 1B_x0000__x0000_Propranolol 5mg/5ml oral solution sugar free 150 ml  /  Packsize 1:_x0000__x0000_Propranolol 80mg modified-release capsules  /  Packsize 28(_x0000__x0000_Propranolol 80mg tablets  /  Packsize 56-_x0000__x0000_Propylthiouracil 50mg tablets  /  Packsize 56._x0000__x0000_Propylthiouracil 50mg tablets  /  Packsize 100J_x0000__x0000_Protamine sulfate 50mg/5ml solution for injection ampoules  /  Packsize 10*_x0000__x0000_Pyrazinamide 500mg tablets  /  Packsize 30'_x0000__x0000_Pyridoxine 50mg tablets  /  Packsize 28(_x0000__x0000_Quetiapine 100mg tablets  /  Packsize 60(_x0000__x0000_Quetiapine 150mg tablets  /  Packsize 609_x0000__x0000_Quetiapine 200mg modified-release tablets  /  Packsize 60(_x0000__x0000_Quetiapine 200mg tablets  /  Packsize 60'_x0000__x0000_Quetiapine 25mg tablets  /  Packsize 609_x0000__x0000_Quetiapine 300mg modified-release tablets  /  Packsize 60(_x0000__x0000_Quetiapine 300mg tablets  /  Packsize 609_x0000__x0000_Quetiapine 400mg modified-release tablets  /  Packsize 608_x0000__x0000_Quetiapine 50mg modified-release tablets  /  Packsize 60/_x0000__x0000_Quinagolide 75microgram tablets  /  Packsize 30S_x0000__x0000_Quinagolide starter pack tablets 3x25mcg + 3x50mcg Pack of 6 tablets  /  Packsize 6&amp;_x0000__x0000_Quinapril 20mg tablets  /  Packsize 28/_x0000__x0000_Quinine bisulfate 300mg tablets  /  Packsize 28-_x0000__x0000_Quinine sulfate 200mg tablets  /  Packsize 28-_x0000__x0000_Quinine sulfate 300mg tablets  /  Packsize 289_x0000__x0000_Rabeprazole 10mg gastro-resistant tablets  /  Packsize 289_x0000__x0000_Rabeprazole 20mg gastro-resistant tablets  /  Packsize 28'_x0000__x0000_Raloxifene 60mg tablets  /  Packsize 28'_x0000__x0000_Ramipril 1.25mg tablets  /  Packsize 28&amp;_x0000__x0000_Ramipril 10mg capsules  /  Packsize 28&amp;_x0000__x0000_Ramipril 2.5mg tablets  /  Packsize 28A_x0000__x0000_Ramipril 2.5mg/5ml oral solution sugar free 150 ml  /  Packsize 1$_x0000__x0000_Ramipril 5mg tablets  /  Packsize 285_x0000__x0000_Ranitidine 150mg effervescent tablets  /  Packsize 60(_x0000__x0000_Ranitidine 150mg tablets  /  Packsize 60(_x0000__x0000_Ranitidine 300mg tablets  /  Packsize 30B_x0000__x0000_Ranitidine 50mg/2ml solution for injection ampoules  /  Packsize 5'_x0000__x0000_Ranitidine 75mg tablets  /  Packsize 12B_x0000__x0000_Ranitidine 75mg/5ml oral solution sugar free 300 ml  /  Packsize 1&amp;_x0000__x0000_Rasagiline 1mg tablets  /  Packsize 28G_x0000__x0000_Remifentanil 1mg powder for solution for injection vials  /  Packsize 5G_x0000__x0000_Remifentanil 2mg powder for solution for injection vials  /  Packsize 5G_x0000__x0000_Remifentanil 5mg powder for solution for injection vials  /  Packsize 5'_x0000__x0000_Repaglinide 1mg tablets  /  Packsize 30'_x0000__x0000_Repaglinide 2mg tablets  /  Packsize 900_x0000__x0000_Repaglinide 500microgram tablets  /  Packsize 300_x0000__x0000_Repaglinide 500microgram tablets  /  Packsize 90(_x0000__x0000_Ribavirin 200mg capsules  /  Packsize 84)_x0000__x0000_Ribavirin 200mg capsules  /  Packsize 140)_x0000__x0000_Ribavirin 200mg capsules  /  Packsize 168'_x0000__x0000_Ribavirin 200mg tablets  /  Packsize 42(_x0000__x0000_Ribavirin 200mg tablets  /  Packsize 112(_x0000__x0000_Ribavirin 200mg tablets  /  Packsize 168'_x0000__x0000_Ribavirin 400mg tablets  /  Packsize 56:_x0000__x0000_Rifampicin 100mg/5ml oral suspension 120 ml  /  Packsize 1K_x0000__x0000_Rifampicin 120mg/Isoniazid 50mg/Pyrazinamide 300mg tablets  /  Packsize 100I_x0000__x0000_Rifampicin 150mg / Isoniazid 100mg tablets (e.g. Rifinah)  /  Packsize 84*_x0000__x0000_Rifampicin 150mg capsules  /  Packsize 100I_x0000__x0000_Rifampicin 300mg / Isoniazid 150mg tablets (e.g. Rifinah)  /  Packsize 56*_x0000__x0000_Rifampicin 300mg capsules  /  Packsize 100R_x0000__x0000_Rifampicin 600mg powder and solvent for solution for infusion vials  /  Packsize 1A_x0000__x0000_Riluzole 25mg/5ml oral suspension sugar free 300ml  /  Packsize 1%_x0000__x0000_Riluzole 50mg tablets  /  Packsize 56/_x0000__x0000_Risedronate sodium 30mg tablets  /  Packsize 28._x0000__x0000_Risedronate sodium 35mg tablets  /  Packsize 4._x0000__x0000_Risedronate sodium 5mg tablets  /  Packsize 28A_x0000__x0000_Risperidone 1mg orodispersible tablets sugar free  /  Packsize 28'_x0000__x0000_Risperidone 1mg tablets  /  Packsize 20'_x0000__x0000_Risperidone 1mg tablets  /  Packsize 605_x0000__x0000_Risperidone 1mg/1ml oral liquid 100 ml  /  Packsize 1A_x0000__x0000_Risperidone 2mg orodispersible tablets sugar free  /  Packsize 28'_x0000__x0000_Risperidone 2mg tablets  /  Packsize 60A_x0000__x0000_Risperidone 3mg orodispersible tablets sugar free  /  Packsize 28'_x0000__x0000_Risperidone 3mg tablets  /  Packsize 60A_x0000__x0000_Risperidone 4mg orodispersible tablets sugar free  /  Packsize 28'_x0000__x0000_Risperidone 4mg tablets  /  Packsize 60J_x0000__x0000_Risperidone 500microgram orodispersible tablets sugar free  /  Packsize 280_x0000__x0000_Risperidone 500microgram tablets  /  Packsize 20'_x0000__x0000_Risperidone 6mg tablets  /  Packsize 28+_x0000__x0000_Rivastigmine 1.5mg capsules  /  Packsize 28?_x0000__x0000_Rivastigmine 13.3mg/24hours transdermal patches  /  Packsize 30B_x0000__x0000_Rivastigmine 2mg/ml oral solution sugar free 120 ml  /  Packsize 1)_x0000__x0000_Rivastigmine 3mg capsules  /  Packsize 28+_x0000__x0000_Rivastigmine 4.5mg capsules  /  Packsize 28&gt;_x0000__x0000_Rivastigmine 4.6mg/24hours transdermal patches  /  Packsize 30)_x0000__x0000_Rivastigmine 6mg capsules  /  Packsize 28&gt;_x0000__x0000_Rivastigmine 9.5mg/24hours transdermal patches  /  Packsize 30A_x0000__x0000_Rizatriptan 10mg orodispersible tablets sugar free  /  Packsize 3A_x0000__x0000_Rizatriptan 10mg orodispersible tablets sugar free  /  Packsize 6'_x0000__x0000_Rizatriptan 10mg tablets  /  Packsize 3'_x0000__x0000_Rizatriptan 10mg tablets  /  Packsize 6&amp;_x0000__x0000_Rizatriptan 5mg tablets  /  Packsize 3&amp;_x0000__x0000_Rizatriptan 5mg tablets  /  Packsize 6J_x0000__x0000_Rocuronium bromide 100mg/10ml solution for injection vials  /  Packsize 10K_x0000__x0000_Rocuronium bromide 50mg/5ml solution for injection ampoules  /  Packsize 10H_x0000__x0000_Rocuronium bromide 50mg/5ml solution for injection vials  /  Packsize 10&amp;_x0000__x0000_Ropinirole 2mg tablets  /  Packsize 84&amp;_x0000__x0000_Ropinirole 5mg tablets  /  Packsize 84)_x0000__x0000_Rosuvastatin 10mg tablets  /  Packsize 28)_x0000__x0000_Rosuvastatin 20mg tablets  /  Packsize 28)_x0000__x0000_Rosuvastatin 40mg tablets  /  Packsize 28(_x0000__x0000_Rosuvastatin 5mg tablets  /  Packsize 28F_x0000__x0000_Salbutamol 100micrograms/dose inhaler CFC Free 200 dose  /  Packsize 1G_x0000__x0000_Salbutamol 2.5mg/2.5ml nebuliser liquid unit dose vials  /  Packsize 20E_x0000__x0000_Salbutamol 5mg/2.5ml nebuliser liquid unit dose vials  /  Packsize 20#_x0000__x0000_Senna 7.5mg tablets  /  Packsize 20#_x0000__x0000_Senna 7.5mg tablets  /  Packsize 60$_x0000__x0000_Senna 7.5mg tablets  /  Packsize 100(_x0000__x0000_Sertraline 100mg tablets  /  Packsize 28'_x0000__x0000_Sertraline 50mg tablets  /  Packsize 28=_x0000__x0000_Sevelamer 2.4g oral powder sachets sugar free  /  Packsize 60C_x0000__x0000_Sevelamer Carbonate 800mg tablets (Renvela or eqv)  /  Packsize 1801_x0000__x0000_Sevoflurane volatile liquid 250 ml  /  Packsize 61_x0000__x0000_Sevoflurane volatile liquid 250 ml  /  Packsize 9'_x0000__x0000_Sildenafil 100mg tablets  /  Packsize 4'_x0000__x0000_Sildenafil 100mg tablets  /  Packsize 8'_x0000__x0000_Sildenafil 20mg tablets  /  Packsize 90&amp;_x0000__x0000_Sildenafil 25mg tablets  /  Packsize 4&amp;_x0000__x0000_Sildenafil 25mg tablets  /  Packsize 8&amp;_x0000__x0000_Sildenafil 50mg tablets  /  Packsize 4&amp;_x0000__x0000_Sildenafil 50mg tablets  /  Packsize 8)_x0000__x0000_Simple eye ointment 4 gram  /  Packsize 1$_x0000__x0000_Simple linctus 200 ml  /  Packsize 1/_x0000__x0000_Simple linctus sugar free 200 ml  /  Packsize 1(_x0000__x0000_Simvastatin 20mg tablets  /  Packsize 28E_x0000__x0000_Simvastatin 20mg/5ml oral suspension sugar free 150 ml  /  Packsize 1E_x0000__x0000_Simvastatin 40mg/5ml oral suspension sugar free 150 ml  /  Packsize 1F_x0000__x0000_Sodium bicarbonate 5% (50mg/0.6mmol/ml) ear drops 10 ml  /  Packsize 11_x0000__x0000_Sodium bicarbonate 500mg capsules  /  Packsize 56\_x0000__x0000_Sodium bicarbonate 8.4% (84mg/1mmol/ml) solution for injection 10ml ampoules  /  Packsize 10P_x0000__x0000_Sodium chloride 0.9% solution for injection 10ml ampoules(glass)  /  Packsize 10R_x0000__x0000_Sodium chloride 0.9% solution for injection 10ml ampoules(plastic)  /  Packsize 20R_x0000__x0000_Sodium chloride 0.9% solution for injection 10ml ampoules(plastic)  /  Packsize 50S_x0000__x0000_Sodium chloride 0.9% solution for injection 10ml ampoules(plastic)  /  Packsize 100R_x0000__x0000_Sodium chloride 0.9% solution for injection 20ml ampoules(plastic)  /  Packsize 20O_x0000__x0000_Sodium chloride 0.9% solution for injection 2ml ampoules(glass)  /  Packsize 10F_x0000__x0000_Sodium chloride 0.9% solution for injection 50ml vials  /  Packsize 25O_x0000__x0000_Sodium chloride 0.9% solution for injection 5ml ampoules(glass)  /  Packsize 10Q_x0000__x0000_Sodium chloride 0.9% solution for injection 5ml ampoules(plastic)  /  Packsize 20Q_x0000__x0000_Sodium chloride 0.9% solution for injection 5ml ampoules(plastic)  /  Packsize 50I_x0000__x0000_Sodium chloride 30 % solution for injection 10 ml ampoule  /  Packsize 10E_x0000__x0000_Sodium chloride 30% solution for injection 50ml vials  /  Packsize 10W_x0000__x0000_Sodium citrate 441.17mg/5ml oral solution (0.3molar/441.17mg/5ml) 30 ml  /  Packsize 10Y_x0000__x0000_Sodium citrate compound 5ml enema 450mg (e.g. Micolette/microlax/relaxit)  /  Packsize 120_x0000__x0000_Sodium clodronate 400mg capsules  /  Packsize 301_x0000__x0000_Sodium clodronate 400mg capsules  /  Packsize 120/_x0000__x0000_Sodium clodronate 800mg tablets  /  Packsize 607_x0000__x0000_Sodium cromoglicate 2% eye drops 13.5 ml  /  Packsize 1;_x0000__x0000_Sodium picosulfate 10 mg oral powder sachets  /  Packsize 2&lt;_x0000__x0000_Sodium picosulfate 10 mg oral powder sachets  /  Packsize 20I_x0000__x0000_Sodium picosulfate 5mg/5ml oral solution sugar free 100 ml  /  Packsize 1I_x0000__x0000_Sodium valproate 300mg/3ml solution for injection ampoules  /  Packsize 5Y_x0000__x0000_Sodium valproate 400mg powder and solvent for solution for injection vials  /  Packsize 4D_x0000__x0000_Sodium Valproate 400mg/4ml solution for injection amp  /  Packsize 5%_x0000__x0000_Sotalol 160mg tablets  /  Packsize 28$_x0000__x0000_Sotalol 40mg tablets  /  Packsize 28$_x0000__x0000_Sotalol 80mg tablets  /  Packsize 28,_x0000__x0000_Spironolactone 100mg tablets  /  Packsize 28+_x0000__x0000_Spironolactone 25mg tablets  /  Packsize 28+_x0000__x0000_Spironolactone 50mg tablets  /  Packsize 28T_x0000__x0000_Streptokinase 1.5million unit powder for solution for injection vials  /  Packsize 1P_x0000__x0000_Streptokinase 250,000unit powder for solution for injection vials  /  Packsize 1A_x0000__x0000_Strontium ranelate 2g granules sachets sugar free  /  Packsize 28=_x0000__x0000_Sulfasalazine 500mg gastro-resistant tablets  /  Packsize 112,_x0000__x0000_Sulfasalazine 500mg tablets  /  Packsize 112'_x0000__x0000_Sulpiride 200mg tablets  /  Packsize 30(_x0000__x0000_Sulpiride 200mg tablets  /  Packsize 100B_x0000__x0000_Sulpiride 200mg/5ml oral solution sugar free 150 ml  /  Packsize 1'_x0000__x0000_Sulpiride 400mg tablets  /  Packsize 30(_x0000__x0000_Sulpiride 400mg tablets  /  Packsize 100(_x0000__x0000_Sumatriptan 100mg tablets  /  Packsize 6'_x0000__x0000_Sumatriptan 50mg tablets  /  Packsize 6Y_x0000__x0000_Sumatriptan 6mg/0.5ml solution for injection pre-filled disposable devices  /  Packsize 2P_x0000__x0000_Suxamethonium chloride 100mg/2ml solution for injection ampoules  /  Packsize 10%_x0000__x0000_Tadalafil 10mg tablets  /  Packsize 4'_x0000__x0000_Tadalafil 2.5mg tablets  /  Packsize 28%_x0000__x0000_Tadalafil 20mg tablets  /  Packsize 4%_x0000__x0000_Tadalafil 20mg tablets  /  Packsize 8&amp;_x0000__x0000_Tadalafil 20mg tablets  /  Packsize 56%_x0000__x0000_Tadalafil 5mg tablets  /  Packsize 28&amp;_x0000__x0000_Tamoxifen 10mg tablets  /  Packsize 30A_x0000__x0000_Tamoxifen 10mg/5ml oral solution sugar free 150 ml  /  Packsize 1&amp;_x0000__x0000_Tamoxifen 20mg tablets  /  Packsize 30;_x0000__x0000_Tamsulosin 400mcg modified-release capsules  /  Packsize 30T_x0000__x0000_Teicoplanin 200mg powder and solvent for solution for injection vials  /  Packsize 1T_x0000__x0000_Teicoplanin 400mg powder and solvent for solution for injection vials  /  Packsize 1(_x0000__x0000_Telmisartan 20mg tablets  /  Packsize 28(_x0000__x0000_Telmisartan 40mg tablets  /  Packsize 28(_x0000__x0000_Telmisartan 80mg tablets  /  Packsize 28&amp;_x0000__x0000_Temazepam 10mg tablets  /  Packsize 28&amp;_x0000__x0000_Temazepam 20mg tablets  /  Packsize 28*_x0000__x0000_Temozolomide 100mg capsules  /  Packsize 5*_x0000__x0000_Temozolomide 140mg capsules  /  Packsize 5*_x0000__x0000_Temozolomide 180mg capsules  /  Packsize 5)_x0000__x0000_Temozolomide 20mg capsules  /  Packsize 5*_x0000__x0000_Temozolomide 250mg capsules  /  Packsize 5(_x0000__x0000_Temozolomide 5mg capsules  /  Packsize 5J_x0000__x0000_Tenofovir disoproxil 245mg (eqv to 300mg fumarate) tablets  /  Packsize 30+_x0000__x0000_Terbinafine 1% cream 15 gram  /  Packsize 1+_x0000__x0000_Terbinafine 1% cream 30 gram  /  Packsize 1)_x0000__x0000_Terbinafine 250mg tablets  /  Packsize 28I_x0000__x0000_Terbutaline 2.5mg/ml nebuliser liquid 2ml unit dose vials  /  Packsize 20o_x0000__x0000_Terlipressin 1mg powder and solvent for solution for injection vials (e.g. Glypressin, Variquel)  /  Packsize 5P_x0000__x0000_Terlipressin 1mg/5ml solution for injection vials (e.g. Variquel)  /  Packsize 5a_x0000__x0000_Terlipressin 1mg/8.5ml solution for injection ampoules (e.g. Glypressin, Variquel)  /  Packsize 5+_x0000__x0000_Tetrabenazine 25mg tablets  /  Packsize 112*_x0000__x0000_Tetracycline 250mg tablets  /  Packsize 28&amp;_x0000__x0000_Thiamine 100mg tablets  /  Packsize 28'_x0000__x0000_Thiamine 100mg tablets  /  Packsize 100%_x0000__x0000_Thiamine 50mg tablets  /  Packsize 28&amp;_x0000__x0000_Thiamine 50mg tablets  /  Packsize 100H_x0000__x0000_Thiopental 500mg powder for solution for injection vials  /  Packsize 10&amp;_x0000__x0000_Tibolone 2.5mg tablets  /  Packsize 28H_x0000__x0000_Tigecycline 50mg powder for solution for injection vials  /  Packsize 10+_x0000__x0000_Timolol 0.25% eye drops 5 ml  /  Packsize 1*_x0000__x0000_Timolol 0.5% eye drops 5 ml  /  Packsize 1[_x0000__x0000_Timolol 5mg/ml / Latanoprost 50micrograms/ml eye drops 2.5 ml (e.g. Xalacom)  /  Packsize 1N_x0000__x0000_Tirofiban hydrochloride 12.5mg/250ml solution for infusion bags  /  Packsize 1'_x0000__x0000_Tizanidine 2mg tablets  /  Packsize 120'_x0000__x0000_Tizanidine 4mg tablets  /  Packsize 120@_x0000__x0000_Tobramycin 240mg/6ml solution for injection vials  /  Packsize 1U_x0000__x0000_Tobramycin 300mg/4ml nebuliser liquid ampoules (e.g. Bramitob or eqv)  /  Packsize 56g_x0000__x0000_Tobramycin 300mg/5ml nebuliser liquid ampoules (e.g. Tobi, Tymbrineb, sun pharm or eqv)  /  Packsize 56?_x0000__x0000_Tobramycin 80mg/2ml solution for injection vials  /  Packsize 5)_x0000__x0000_Tolbutamide 500mg tablets  /  Packsize 28'_x0000__x0000_Tolterodine 1mg tablets  /  Packsize 569_x0000__x0000_Tolterodine 4mg modified-release capsules  /  Packsize 28(_x0000__x0000_Topiramate 100mg tablets  /  Packsize 60(_x0000__x0000_Topiramate 15mg capsules  /  Packsize 60(_x0000__x0000_Topiramate 200mg tablets  /  Packsize 60(_x0000__x0000_Topiramate 25mg capsules  /  Packsize 60'_x0000__x0000_Topiramate 25mg tablets  /  Packsize 60(_x0000__x0000_Topiramate 50mg capsules  /  Packsize 60'_x0000__x0000_Topiramate 50mg tablets  /  Packsize 60'_x0000__x0000_Torasemide 10mg tablets  /  Packsize 307_x0000__x0000_Tramadol 100mg modified-release tablets  /  Packsize 60A_x0000__x0000_Tramadol 100mg/2ml solution for injection ampoules  /  Packsize 5B_x0000__x0000_Tramadol 100mg/2ml solution for injection ampoules  /  Packsize 107_x0000__x0000_Tramadol 150mg modified-release tablets  /  Packsize 607_x0000__x0000_Tramadol 200mg modified-release tablets  /  Packsize 60&amp;_x0000__x0000_Tramadol 50mg capsules  /  Packsize 30'_x0000__x0000_Tramadol 50mg capsules  /  Packsize 1007_x0000__x0000_Tramadol 50mg modified-release capsules  /  Packsize 60)_x0000__x0000_Trandolapril 1mg capsules  /  Packsize 28)_x0000__x0000_Trandolapril 2mg capsules  /  Packsize 282_x0000__x0000_Trandolapril 500microgram capsules  /  Packsize 14-_x0000__x0000_Tranexamic acid 500mg tablets  /  Packsize 60H_x0000__x0000_Tranexamic acid 500mg/5ml solution for injection ampoules  /  Packsize 5I_x0000__x0000_Tranexamic acid 500mg/5ml solution for injection ampoules  /  Packsize 10:_x0000__x0000_Travoprost 40micrograms/ml eye drops 2.5 ml  /  Packsize 1(_x0000__x0000_Trazodone 100mg capsules  /  Packsize 56'_x0000__x0000_Trazodone 150mg tablets  /  Packsize 28'_x0000__x0000_Trazodone 50mg capsules  /  Packsize 84A_x0000__x0000_Trazodone 50mg/5ml oral solution sugar free 120 ml  /  Packsize 1F_x0000__x0000_Trifluoperazine 5mg/5ml oral solution sugar free 150 ml  /  Packsize 1+_x0000__x0000_Trihexyphenidyl 2mg tablets  /  Packsize 84+_x0000__x0000_Trihexyphenidyl 5mg tablets  /  Packsize 84*_x0000__x0000_Trimethoprim 100mg tablets  /  Packsize 28)_x0000__x0000_Trimethoprim 200mg tablets  /  Packsize 6*_x0000__x0000_Trimethoprim 200mg tablets  /  Packsize 148_x0000__x0000_Trimethoprim 200mg tablets (pre-labelled)  /  Packsize 69_x0000__x0000_Trimethoprim 200mg tablets (pre-labelled)  /  Packsize 14*_x0000__x0000_Trimipramine 50mg capsules  /  Packsize 28K_x0000__x0000_Urokinase 10,000unit powder for solution for injection vials  /  Packsize 1L_x0000__x0000_Urokinase 100,000unit powder for solution for injection vials  /  Packsize 1K_x0000__x0000_Urokinase 25,000unit powder for solution for injection vials  /  Packsize 12_x0000__x0000_Ursodeoxyc</v>
          </cell>
        </row>
        <row r="1165">
          <cell r="C1165" t="e">
            <v>#N/A</v>
          </cell>
        </row>
        <row r="1166">
          <cell r="C1166" t="e">
            <v>#N/A</v>
          </cell>
        </row>
        <row r="1167">
          <cell r="C1167" t="e">
            <v>#N/A</v>
          </cell>
        </row>
        <row r="1168">
          <cell r="C1168" t="e">
            <v>#N/A</v>
          </cell>
        </row>
        <row r="1169">
          <cell r="C1169" t="e">
            <v>#N/A</v>
          </cell>
        </row>
        <row r="1170">
          <cell r="C1170" t="e">
            <v>#N/A</v>
          </cell>
        </row>
        <row r="1171">
          <cell r="C1171" t="e">
            <v>#N/A</v>
          </cell>
        </row>
        <row r="1172">
          <cell r="C1172" t="e">
            <v>#N/A</v>
          </cell>
        </row>
        <row r="1173">
          <cell r="C1173" t="e">
            <v>#N/A</v>
          </cell>
        </row>
        <row r="1174">
          <cell r="C1174" t="e">
            <v>#N/A</v>
          </cell>
        </row>
        <row r="1175">
          <cell r="C1175" t="e">
            <v>#N/A</v>
          </cell>
        </row>
        <row r="1176">
          <cell r="C1176" t="e">
            <v>#N/A</v>
          </cell>
        </row>
        <row r="1177">
          <cell r="C1177" t="e">
            <v>#N/A</v>
          </cell>
        </row>
        <row r="1178">
          <cell r="C1178" t="e">
            <v>#N/A</v>
          </cell>
        </row>
        <row r="1179">
          <cell r="C1179" t="e">
            <v>#N/A</v>
          </cell>
        </row>
        <row r="1180">
          <cell r="C1180" t="e">
            <v>#N/A</v>
          </cell>
        </row>
        <row r="1181">
          <cell r="C1181" t="e">
            <v>#N/A</v>
          </cell>
        </row>
        <row r="1182">
          <cell r="C1182" t="str">
            <v>Olanzapine 10mg tablets  /  Packsize 28</v>
          </cell>
        </row>
        <row r="1183">
          <cell r="C1183" t="str">
            <v>Olanzapine 15mg orodispersible tablets  /  Packsize 28</v>
          </cell>
        </row>
        <row r="1184">
          <cell r="C1184" t="str">
            <v>Olanzapine 15mg tablets  /  Packsize 28</v>
          </cell>
        </row>
        <row r="1185">
          <cell r="C1185" t="str">
            <v>Olanzapine 2.5mg tablets  /  Packsize 28</v>
          </cell>
        </row>
        <row r="1186">
          <cell r="C1186" t="str">
            <v>Olanzapine 20mg orodispersible tablets  /  Packsize 28</v>
          </cell>
        </row>
        <row r="1187">
          <cell r="C1187" t="str">
            <v>Olanzapine 20mg tablets  /  Packsize 28</v>
          </cell>
        </row>
        <row r="1188">
          <cell r="C1188" t="str">
            <v>Olanzapine 5mg orodispersible tablets  /  Packsize 28</v>
          </cell>
        </row>
        <row r="1189">
          <cell r="C1189" t="str">
            <v>Olanzapine 5mg tablets  /  Packsize 28</v>
          </cell>
        </row>
        <row r="1190">
          <cell r="C1190" t="str">
            <v>Olanzapine 7.5mg tablets  /  Packsize 56</v>
          </cell>
        </row>
        <row r="1191">
          <cell r="C1191" t="str">
            <v>Olmesartan medoxomil 10mg tablets  /  Packsize 28</v>
          </cell>
        </row>
        <row r="1192">
          <cell r="C1192" t="str">
            <v>Olmesartan medoxomil 20mg tablets  /  Packsize 28</v>
          </cell>
        </row>
        <row r="1193">
          <cell r="C1193" t="str">
            <v>Olmesartan medoxomil 40mg tablets  /  Packsize 28</v>
          </cell>
        </row>
        <row r="1194">
          <cell r="C1194" t="str">
            <v>Omega-3 Ethyl Ester 1g capsules  /  Packsize 28</v>
          </cell>
        </row>
        <row r="1195">
          <cell r="C1195" t="str">
            <v>Omega-3 Ethyl Ester 1g capsules  /  Packsize 100</v>
          </cell>
        </row>
        <row r="1196">
          <cell r="C1196" t="str">
            <v>Omeprazole 10mg gastro-resistant capsules  /  Packsize 28</v>
          </cell>
        </row>
        <row r="1197">
          <cell r="C1197" t="str">
            <v>Omeprazole 20mg gastro-resistant capsules  /  Packsize 28</v>
          </cell>
        </row>
        <row r="1198">
          <cell r="C1198" t="str">
            <v>Omeprazole 40mg gastro-resistant capsules  /  Packsize 7</v>
          </cell>
        </row>
        <row r="1199">
          <cell r="C1199" t="str">
            <v>Omeprazole 40mg gastro-resistant capsules  /  Packsize 28</v>
          </cell>
        </row>
        <row r="1200">
          <cell r="C1200" t="str">
            <v>Omeprazole 40mg powder for solution for injection vials  /  Packsize 5</v>
          </cell>
        </row>
        <row r="1201">
          <cell r="C1201" t="str">
            <v>Ondansetron 4mg orodispersible film (Setofilm or eqv)  /  Packsize 10</v>
          </cell>
        </row>
        <row r="1202">
          <cell r="C1202" t="str">
            <v>Ondansetron 4mg orodispersible tablets  /  Packsize 10</v>
          </cell>
        </row>
        <row r="1203">
          <cell r="C1203" t="str">
            <v>Ondansetron 4mg tablets  /  Packsize 10</v>
          </cell>
        </row>
        <row r="1204">
          <cell r="C1204" t="str">
            <v>Ondansetron 4mg tablets  /  Packsize 30</v>
          </cell>
        </row>
        <row r="1205">
          <cell r="C1205" t="str">
            <v>Ondansetron 4mg/2ml solution for injection ampoules  /  Packsize 5</v>
          </cell>
        </row>
        <row r="1206">
          <cell r="C1206" t="str">
            <v>Ondansetron 4mg/5ml oral solution sugar free 50 ml  /  Packsize 1</v>
          </cell>
        </row>
        <row r="1207">
          <cell r="C1207" t="str">
            <v>Ondansetron 8mg orodispersible film (Setofilm or eqv)  /  Packsize 10</v>
          </cell>
        </row>
        <row r="1208">
          <cell r="C1208" t="str">
            <v>Ondansetron 8mg orodispersible tablets  /  Packsize 10</v>
          </cell>
        </row>
        <row r="1209">
          <cell r="C1209" t="str">
            <v>Ondansetron 8mg tablets  /  Packsize 10</v>
          </cell>
        </row>
        <row r="1210">
          <cell r="C1210" t="str">
            <v>Ondansetron 8mg/4ml solution for injection ampoules  /  Packsize 5</v>
          </cell>
        </row>
        <row r="1211">
          <cell r="C1211" t="str">
            <v>Oral rehydration powder sachets blackcurrant (e.g. Dioralyte)  /  Packsize 20</v>
          </cell>
        </row>
        <row r="1212">
          <cell r="C1212" t="str">
            <v>Oral rehydration powder sachets citrus (e.g. Dioralyte)  /  Packsize 20</v>
          </cell>
        </row>
        <row r="1213">
          <cell r="C1213" t="str">
            <v>Oral rehydration powder sachets natural (e.g. Dioralyte)  /  Packsize 20</v>
          </cell>
        </row>
        <row r="1214">
          <cell r="C1214" t="str">
            <v>Orlistat 120mg capsules  /  Packsize 84</v>
          </cell>
        </row>
        <row r="1215">
          <cell r="C1215" t="str">
            <v>Orphenadrine 50mg/5ml oral solution sugar free 150 ml  /  Packsize 1</v>
          </cell>
        </row>
        <row r="1216">
          <cell r="C1216" t="str">
            <v>Oxaliplatin 100mg/20ml solution for infusion vials  /  Packsize 1</v>
          </cell>
        </row>
        <row r="1217">
          <cell r="C1217" t="str">
            <v>Oxaliplatin 200mg/40ml solution for infusion vials  /  Packsize 1</v>
          </cell>
        </row>
        <row r="1218">
          <cell r="C1218" t="str">
            <v>Oxaliplatin 50mg/10ml solution for infusion vials  /  Packsize 1</v>
          </cell>
        </row>
        <row r="1219">
          <cell r="C1219" t="str">
            <v>Oxazepam 10mg tablets  /  Packsize 28</v>
          </cell>
        </row>
        <row r="1220">
          <cell r="C1220" t="str">
            <v>Oxybutynin 2.5mg tablets  /  Packsize 84</v>
          </cell>
        </row>
        <row r="1221">
          <cell r="C1221" t="str">
            <v>Oxybutynin 2.5mg/5ml oral solution 150 ml  /  Packsize 1</v>
          </cell>
        </row>
        <row r="1222">
          <cell r="C1222" t="str">
            <v>Oxybutynin 5mg tablets  /  Packsize 84</v>
          </cell>
        </row>
        <row r="1223">
          <cell r="C1223" t="str">
            <v>Oxybutynin 5mg/5ml oral solution 150 ml  /  Packsize 1</v>
          </cell>
        </row>
        <row r="1224">
          <cell r="C1224" t="str">
            <v>Oxycodone 10mg capsules  /  Packsize 56</v>
          </cell>
        </row>
        <row r="1225">
          <cell r="C1225" t="str">
            <v>Oxycodone 10mg modified-release tablets  /  Packsize 56</v>
          </cell>
        </row>
        <row r="1226">
          <cell r="C1226" t="str">
            <v>Oxycodone 10mg/1ml solution for injection ampoules  /  Packsize 5</v>
          </cell>
        </row>
        <row r="1227">
          <cell r="C1227" t="str">
            <v>Oxycodone 10mg/1ml solution for injection ampoules  /  Packsize 10</v>
          </cell>
        </row>
        <row r="1228">
          <cell r="C1228" t="str">
            <v>Oxycodone 10mg/ml oral solution sugar free 120 ml (50mg/5ml)  /  Packsize 1</v>
          </cell>
        </row>
        <row r="1229">
          <cell r="C1229" t="str">
            <v>Oxycodone 120mg modified-release tablets  /  Packsize 56</v>
          </cell>
        </row>
        <row r="1230">
          <cell r="C1230" t="str">
            <v>Oxycodone 15mg modified-release tablets  /  Packsize 56</v>
          </cell>
        </row>
        <row r="1231">
          <cell r="C1231" t="str">
            <v>Oxycodone 20mg capsules  /  Packsize 56</v>
          </cell>
        </row>
        <row r="1232">
          <cell r="C1232" t="str">
            <v>Oxycodone 20mg modified-release tablets  /  Packsize 56</v>
          </cell>
        </row>
        <row r="1233">
          <cell r="C1233" t="str">
            <v>Oxycodone 20mg/2ml solution for injection ampoules  /  Packsize 5</v>
          </cell>
        </row>
        <row r="1234">
          <cell r="C1234" t="str">
            <v>Oxycodone 20mg/2ml solution for injection ampoules  /  Packsize 10</v>
          </cell>
        </row>
        <row r="1235">
          <cell r="C1235" t="str">
            <v>Oxycodone 40mg modified-release tablets  /  Packsize 56</v>
          </cell>
        </row>
        <row r="1236">
          <cell r="C1236" t="str">
            <v>Oxycodone 50mg/1ml solution for injection ampoules  /  Packsize 5</v>
          </cell>
        </row>
        <row r="1237">
          <cell r="C1237" t="str">
            <v>Oxycodone 50mg/1ml solution for injection ampoules  /  Packsize 10</v>
          </cell>
        </row>
        <row r="1238">
          <cell r="C1238" t="str">
            <v>Oxycodone 5mg capsules  /  Packsize 56</v>
          </cell>
        </row>
        <row r="1239">
          <cell r="C1239" t="str">
            <v>Oxycodone 5mg modified-release tablets  /  Packsize 28</v>
          </cell>
        </row>
        <row r="1240">
          <cell r="C1240" t="str">
            <v>Oxycodone 5mg/5ml oral solution sugar free 250 ml  /  Packsize 1</v>
          </cell>
        </row>
        <row r="1241">
          <cell r="C1241" t="str">
            <v>Oxycodone 80mg modified-release tablets  /  Packsize 56</v>
          </cell>
        </row>
        <row r="1242">
          <cell r="C1242" t="str">
            <v>Oxytetracycline 250mg tablets  /  Packsize 28</v>
          </cell>
        </row>
        <row r="1243">
          <cell r="C1243" t="str">
            <v>Oxytocin 10units/1ml solution for injection ampoules  /  Packsize 5</v>
          </cell>
        </row>
        <row r="1244">
          <cell r="C1244" t="str">
            <v>Oxytocin 10units/1ml solution for injection ampoules  /  Packsize 10</v>
          </cell>
        </row>
        <row r="1245">
          <cell r="C1245" t="str">
            <v>Oxytocin 5units/1ml solution for injection ampoules  /  Packsize 5</v>
          </cell>
        </row>
        <row r="1246">
          <cell r="C1246" t="str">
            <v>Oxytocin 5units/1ml solution for injection ampoules  /  Packsize 10</v>
          </cell>
        </row>
        <row r="1247">
          <cell r="C1247" t="str">
            <v>Paclitaxel 100mg/16.7ml solution for infusion vials  /  Packsize 1</v>
          </cell>
        </row>
        <row r="1248">
          <cell r="C1248" t="str">
            <v>Paclitaxel 150mg/25ml solution for infusion vials  /  Packsize 1</v>
          </cell>
        </row>
        <row r="1249">
          <cell r="C1249" t="str">
            <v>Paclitaxel 300mg/50ml solution for injection vials  /  Packsize 1</v>
          </cell>
        </row>
        <row r="1250">
          <cell r="C1250" t="str">
            <v>Paclitaxel 30mg/5ml solution for infusion vials  /  Packsize 1</v>
          </cell>
        </row>
        <row r="1251">
          <cell r="C1251" t="str">
            <v>Palonosetron 250micrograms/5ml solution for injection vials  /  Packsize 1</v>
          </cell>
        </row>
        <row r="1252">
          <cell r="C1252" t="str">
            <v>Pancuronium bromide 4mg/2ml solution for injection ampoules  /  Packsize 10</v>
          </cell>
        </row>
        <row r="1253">
          <cell r="C1253" t="str">
            <v>Pantoprazole 20mg gastro-resistant tablets  /  Packsize 28</v>
          </cell>
        </row>
        <row r="1254">
          <cell r="C1254" t="str">
            <v>Pantoprazole 40mg gastro-resistant tablets  /  Packsize 28</v>
          </cell>
        </row>
        <row r="1255">
          <cell r="C1255" t="str">
            <v>Pantoprazole 40mg powder for solution for injection vials  /  Packsize 1</v>
          </cell>
        </row>
        <row r="1256">
          <cell r="C1256" t="str">
            <v>Pantoprazole 40mg powder for solution for injection vials  /  Packsize 5</v>
          </cell>
        </row>
        <row r="1257">
          <cell r="C1257" t="str">
            <v>Paracetamol 120mg suppositories  /  Packsize 10</v>
          </cell>
        </row>
        <row r="1258">
          <cell r="C1258" t="str">
            <v>Paracetamol 120mg/5ml oral suspension paediatric alcohol free 100 ml  /  Packsize 1</v>
          </cell>
        </row>
        <row r="1259">
          <cell r="C1259" t="str">
            <v>Paracetamol 120mg/5ml oral suspension paediatric sugar free 100 ml  /  Packsize 1</v>
          </cell>
        </row>
        <row r="1260">
          <cell r="C1260" t="str">
            <v>Paracetamol 125mg suppositories  /  Packsize 10</v>
          </cell>
        </row>
        <row r="1261">
          <cell r="C1261" t="str">
            <v>Paracetamol 1g/100ml solution for infusion vial glass  /  Packsize 10</v>
          </cell>
        </row>
        <row r="1262">
          <cell r="C1262" t="str">
            <v>Paracetamol 1g/100ml solution for infusion vial plastic  /  Packsize 10</v>
          </cell>
        </row>
        <row r="1263">
          <cell r="C1263" t="str">
            <v>Paracetamol 240mg suppositories  /  Packsize 10</v>
          </cell>
        </row>
        <row r="1264">
          <cell r="C1264" t="str">
            <v>Paracetamol 250mg suppositories  /  Packsize 10</v>
          </cell>
        </row>
        <row r="1265">
          <cell r="C1265" t="str">
            <v>Paracetamol 250mg/5ml oral suspension alcohol free 100 ml  /  Packsize 1</v>
          </cell>
        </row>
        <row r="1266">
          <cell r="C1266" t="str">
            <v>Paracetamol 250mg/5ml oral suspension sugar free 100 ml  /  Packsize 1</v>
          </cell>
        </row>
        <row r="1267">
          <cell r="C1267" t="str">
            <v>Paracetamol 500mg caplet shaped tablets pre-labelled pack  /  Packsize 32</v>
          </cell>
        </row>
        <row r="1268">
          <cell r="C1268" t="str">
            <v>Paracetamol 500mg soluble tablets  /  Packsize 24</v>
          </cell>
        </row>
        <row r="1269">
          <cell r="C1269" t="str">
            <v>Paracetamol 500mg soluble tablets  /  Packsize 60</v>
          </cell>
        </row>
        <row r="1270">
          <cell r="C1270" t="str">
            <v>Paracetamol 500mg suppositories  /  Packsize 10</v>
          </cell>
        </row>
        <row r="1271">
          <cell r="C1271" t="str">
            <v>Paracetamol 500mg tablets  /  Packsize 16</v>
          </cell>
        </row>
        <row r="1272">
          <cell r="C1272" t="str">
            <v>Paracetamol 500mg tablets  /  Packsize 32</v>
          </cell>
        </row>
        <row r="1273">
          <cell r="C1273" t="str">
            <v>Paracetamol 500mg tablets  /  Packsize 100</v>
          </cell>
        </row>
        <row r="1274">
          <cell r="C1274" t="str">
            <v>Paracetamol 500mg/50ml solution for infusion vial glass  /  Packsize 10</v>
          </cell>
        </row>
        <row r="1275">
          <cell r="C1275" t="str">
            <v>Paracetamol 500mg/50ml solution for infusion vial plastic  /  Packsize 10</v>
          </cell>
        </row>
        <row r="1276">
          <cell r="C1276" t="str">
            <v>Paracetamol 500mg/50ml solution for infusion vial plastic  /  Packsize 12</v>
          </cell>
        </row>
        <row r="1277">
          <cell r="C1277" t="str">
            <v>Paroxetine 20mg tablets  /  Packsize 30</v>
          </cell>
        </row>
        <row r="1278">
          <cell r="C1278" t="str">
            <v>Paroxetine 30mg tablets  /  Packsize 30</v>
          </cell>
        </row>
        <row r="1279">
          <cell r="C1279" t="str">
            <v>Penicillamine 125mg tablets  /  Packsize 56</v>
          </cell>
        </row>
        <row r="1280">
          <cell r="C1280" t="str">
            <v>Penicillamine 250mg tablets  /  Packsize 56</v>
          </cell>
        </row>
        <row r="1281">
          <cell r="C1281" t="str">
            <v>Peppermint oil 0.2ml gastro-resistant capsules  /  Packsize 84</v>
          </cell>
        </row>
        <row r="1282">
          <cell r="C1282" t="str">
            <v>Perindopril erbumine 2mg tablets  /  Packsize 30</v>
          </cell>
        </row>
        <row r="1283">
          <cell r="C1283" t="str">
            <v>Perindopril erbumine 4mg tablets  /  Packsize 30</v>
          </cell>
        </row>
        <row r="1284">
          <cell r="C1284" t="str">
            <v>Perindopril erbumine 8mg tablets  /  Packsize 30</v>
          </cell>
        </row>
        <row r="1285">
          <cell r="C1285" t="str">
            <v>Pethidine 100mg/2ml solution for injection ampoules  /  Packsize 10</v>
          </cell>
        </row>
        <row r="1286">
          <cell r="C1286" t="str">
            <v>Pethidine 50mg tablets  /  Packsize 50</v>
          </cell>
        </row>
        <row r="1287">
          <cell r="C1287" t="str">
            <v>Pethidine 50mg/1ml solution for injection ampoules  /  Packsize 10</v>
          </cell>
        </row>
        <row r="1288">
          <cell r="C1288" t="str">
            <v>Phenindione 10mg tablets  /  Packsize 28</v>
          </cell>
        </row>
        <row r="1289">
          <cell r="C1289" t="str">
            <v>Phenindione 25mg tablets  /  Packsize 28</v>
          </cell>
        </row>
        <row r="1290">
          <cell r="C1290" t="str">
            <v>Phenobarbital 15mg tablets  /  Packsize 28</v>
          </cell>
        </row>
        <row r="1291">
          <cell r="C1291" t="str">
            <v>Phenobarbital 200mg/1ml solution for injection ampoules  /  Packsize 10</v>
          </cell>
        </row>
        <row r="1292">
          <cell r="C1292" t="str">
            <v>Phenobarbital 30mg tablets  /  Packsize 28</v>
          </cell>
        </row>
        <row r="1293">
          <cell r="C1293" t="str">
            <v>Phenobarbital 30mg/1ml solution for injection ampoules  /  Packsize 10</v>
          </cell>
        </row>
        <row r="1294">
          <cell r="C1294" t="str">
            <v>Phenobarbital 60mg/1ml solution for injection ampoules  /  Packsize 10</v>
          </cell>
        </row>
        <row r="1295">
          <cell r="C1295" t="str">
            <v>Phenoxymethylpenicillin 125mg/5ml oral solution 100 ml  /  Packsize 1</v>
          </cell>
        </row>
        <row r="1296">
          <cell r="C1296" t="str">
            <v>Phenoxymethylpenicillin 125mg/5ml oral solution 100 ml sugar free  /  Packsize 1</v>
          </cell>
        </row>
        <row r="1297">
          <cell r="C1297" t="str">
            <v>Phenoxymethylpenicillin 125mg/5ml oral solution 100 ml sugar free prelabelled prepack  /  Packsize 1</v>
          </cell>
        </row>
        <row r="1298">
          <cell r="C1298" t="e">
            <v>#N/A</v>
          </cell>
        </row>
        <row r="1299">
          <cell r="C1299" t="e">
            <v>#N/A</v>
          </cell>
        </row>
        <row r="1300">
          <cell r="C1300" t="e">
            <v>#N/A</v>
          </cell>
        </row>
        <row r="1301">
          <cell r="C1301" t="e">
            <v>#N/A</v>
          </cell>
        </row>
        <row r="1302">
          <cell r="C1302" t="str">
            <v>Phenylephrine 10mg/1ml solution for injection ampoules  /  Packsize 10</v>
          </cell>
        </row>
        <row r="1303">
          <cell r="C1303" t="str">
            <v>Phenylephrine 1mg/10ml solution for injection ampoules  /  Packsize 10</v>
          </cell>
        </row>
        <row r="1304">
          <cell r="C1304" t="str">
            <v>Phenytoin sodium 250mg/5ml solution for injection ampoules  /  Packsize 5</v>
          </cell>
        </row>
        <row r="1305">
          <cell r="C1305" t="str">
            <v>Phenytoin sodium 250mg/5ml solution for injection ampoules  /  Packsize 10</v>
          </cell>
        </row>
        <row r="1306">
          <cell r="C1306" t="str">
            <v>Pilocarpine hydrochloride 1% eye drops 10 ml  /  Packsize 1</v>
          </cell>
        </row>
        <row r="1307">
          <cell r="C1307" t="str">
            <v>Pilocarpine hydrochloride 2% eye drops 10 ml  /  Packsize 1</v>
          </cell>
        </row>
        <row r="1308">
          <cell r="C1308" t="str">
            <v>Pilocarpine hydrochloride 4% eye drops 10 ml  /  Packsize 1</v>
          </cell>
        </row>
        <row r="1309">
          <cell r="C1309" t="str">
            <v>Pioglitazone 15mg tablets  /  Packsize 28</v>
          </cell>
        </row>
        <row r="1310">
          <cell r="C1310" t="str">
            <v>Pioglitazone 30mg tablets  /  Packsize 28</v>
          </cell>
        </row>
        <row r="1311">
          <cell r="C1311" t="str">
            <v>Pioglitazone 45mg tablets  /  Packsize 28</v>
          </cell>
        </row>
        <row r="1312">
          <cell r="C1312" t="str">
            <v>Piperacillin 2g / Tazobactam 250mg powder for solution for injection vials  /  Packsize 1</v>
          </cell>
        </row>
        <row r="1313">
          <cell r="C1313" t="str">
            <v>Piperacillin 4g / Tazobactam 500mg powder for solution for injection vials  /  Packsize 1</v>
          </cell>
        </row>
        <row r="1314">
          <cell r="C1314" t="str">
            <v>Piperacillin 4g / Tazobactam 500mg powder for solution for injection vials  /  Packsize 10</v>
          </cell>
        </row>
        <row r="1315">
          <cell r="C1315" t="str">
            <v>Piroxicam 0.5% gel 112 gram  /  Packsize 1</v>
          </cell>
        </row>
        <row r="1316">
          <cell r="C1316" t="str">
            <v>Piroxicam 0.5% gel 60 gram  /  Packsize 1</v>
          </cell>
        </row>
        <row r="1317">
          <cell r="C1317" t="str">
            <v>Piroxicam 10mg capsules  /  Packsize 56</v>
          </cell>
        </row>
        <row r="1318">
          <cell r="C1318" t="str">
            <v>Pizotifen 1.5mg tablets  /  Packsize 28</v>
          </cell>
        </row>
        <row r="1319">
          <cell r="C1319" t="str">
            <v>Pizotifen 500microgram tablets  /  Packsize 28</v>
          </cell>
        </row>
        <row r="1320">
          <cell r="C1320" t="str">
            <v>Podophyllotoxin 0.5% solution 3.5 ml (e.g. Condyline)  /  Packsize 1</v>
          </cell>
        </row>
        <row r="1321">
          <cell r="C1321" t="str">
            <v>Potassium chloride 15% (potassium 20mmol/10ml) solution for injection 10ml ampoules(glass)  /  Packsize 10</v>
          </cell>
        </row>
        <row r="1322">
          <cell r="C1322" t="str">
            <v>Potassium chloride 15% (potassium 20mmol/10ml) solution for injection 10ml ampoules(plastic)  /  Packsize 20</v>
          </cell>
        </row>
        <row r="1323">
          <cell r="C1323" t="str">
            <v>Potassium chloride 20% (potassium 13.3mmol/5ml) solution for injection 5ml ampoules(glass)  /  Packsize 10</v>
          </cell>
        </row>
        <row r="1324">
          <cell r="C1324" t="str">
            <v>Pramipexole 180microgram tablets (250mcg salt)  /  Packsize 30</v>
          </cell>
        </row>
        <row r="1325">
          <cell r="C1325" t="str">
            <v>Pramipexole 350microgram tablets (500mcg salt)  /  Packsize 30</v>
          </cell>
        </row>
        <row r="1326">
          <cell r="C1326" t="str">
            <v>Pramipexole 700microgram tablets (1mg salt)  /  Packsize 30</v>
          </cell>
        </row>
        <row r="1327">
          <cell r="C1327" t="str">
            <v>Pramipexole 88microgram tablets (88mcg salt)  /  Packsize 30</v>
          </cell>
        </row>
        <row r="1328">
          <cell r="C1328" t="str">
            <v>Pravastatin 10mg tablets  /  Packsize 28</v>
          </cell>
        </row>
        <row r="1329">
          <cell r="C1329" t="str">
            <v>Pravastatin 20mg tablets  /  Packsize 28</v>
          </cell>
        </row>
        <row r="1330">
          <cell r="C1330" t="str">
            <v>Pravastatin 40mg tablets  /  Packsize 28</v>
          </cell>
        </row>
        <row r="1331">
          <cell r="C1331" t="str">
            <v>Prednisolone 1mg tablets  /  Packsize 28</v>
          </cell>
        </row>
        <row r="1332">
          <cell r="C1332" t="str">
            <v>Prednisolone 2.5mg gastro-resistant tablets  /  Packsize 28</v>
          </cell>
        </row>
        <row r="1333">
          <cell r="C1333" t="str">
            <v>Prednisolone 2.5mg tablets  /  Packsize 28</v>
          </cell>
        </row>
        <row r="1334">
          <cell r="C1334" t="str">
            <v>Prednisolone 20mg tablets  /  Packsize 30</v>
          </cell>
        </row>
        <row r="1335">
          <cell r="C1335" t="str">
            <v>Prednisolone 25mg tablets  /  Packsize 56</v>
          </cell>
        </row>
        <row r="1336">
          <cell r="C1336" t="str">
            <v>Prednisolone 50mg/5ml oral solution 30ml bottle  /  Packsize 1</v>
          </cell>
        </row>
        <row r="1337">
          <cell r="C1337" t="str">
            <v>Prednisolone 5mg gastro-resistant tablets  /  Packsize 28</v>
          </cell>
        </row>
        <row r="1338">
          <cell r="C1338" t="str">
            <v>Prednisolone 5mg soluble tablets  /  Packsize 30</v>
          </cell>
        </row>
        <row r="1339">
          <cell r="C1339" t="str">
            <v>Prednisolone 5mg tablets  /  Packsize 28</v>
          </cell>
        </row>
        <row r="1340">
          <cell r="C1340" t="str">
            <v>Prednisolone 5mg/5ml oral solution 50ml bottle  /  Packsize 1</v>
          </cell>
        </row>
        <row r="1341">
          <cell r="C1341" t="str">
            <v>Pregabalin 100mg capsules  /  Packsize 84</v>
          </cell>
        </row>
        <row r="1342">
          <cell r="C1342" t="str">
            <v>Pregabalin 150mg capsules  /  Packsize 56</v>
          </cell>
        </row>
        <row r="1343">
          <cell r="C1343" t="str">
            <v>Pregabalin 200mg capsules  /  Packsize 84</v>
          </cell>
        </row>
        <row r="1344">
          <cell r="C1344" t="str">
            <v>Pregabalin 20mg/ml oral solution sugar free 473ml  /  Packsize 1</v>
          </cell>
        </row>
        <row r="1345">
          <cell r="C1345" t="str">
            <v>Pregabalin 225mg capsules  /  Packsize 56</v>
          </cell>
        </row>
        <row r="1346">
          <cell r="C1346" t="str">
            <v>Pregabalin 25mg capsules  /  Packsize 56</v>
          </cell>
        </row>
        <row r="1347">
          <cell r="C1347" t="str">
            <v>Pregabalin 25mg capsules  /  Packsize 84</v>
          </cell>
        </row>
        <row r="1348">
          <cell r="C1348" t="str">
            <v>Pregabalin 300mg capsules  /  Packsize 56</v>
          </cell>
        </row>
        <row r="1349">
          <cell r="C1349" t="str">
            <v>Pregabalin 50mg capsules  /  Packsize 56</v>
          </cell>
        </row>
        <row r="1350">
          <cell r="C1350" t="str">
            <v>Pregabalin 50mg capsules  /  Packsize 84</v>
          </cell>
        </row>
        <row r="1351">
          <cell r="C1351" t="str">
            <v>Pregabalin 75mg capsules  /  Packsize 14</v>
          </cell>
        </row>
        <row r="1352">
          <cell r="C1352" t="str">
            <v>Pregabalin 75mg capsules  /  Packsize 56</v>
          </cell>
        </row>
        <row r="1353">
          <cell r="C1353" t="str">
            <v>Prochlorperazine 12.5mg/1ml solution for injection ampoules  /  Packsize 10</v>
          </cell>
        </row>
        <row r="1354">
          <cell r="C1354" t="str">
            <v>Prochlorperazine 3mg buccal tablets  /  Packsize 8</v>
          </cell>
        </row>
        <row r="1355">
          <cell r="C1355" t="str">
            <v>Prochlorperazine 3mg buccal tablets  /  Packsize 50</v>
          </cell>
        </row>
        <row r="1356">
          <cell r="C1356" t="str">
            <v>Prochlorperazine 5mg tablets  /  Packsize 84</v>
          </cell>
        </row>
        <row r="1357">
          <cell r="C1357" t="str">
            <v>Procyclidine 10mg/2ml solution for injection ampoules  /  Packsize 5</v>
          </cell>
        </row>
        <row r="1358">
          <cell r="C1358" t="str">
            <v>Procyclidine 2.5mg/5ml oral solution sugar free 150 ml  /  Packsize 1</v>
          </cell>
        </row>
        <row r="1359">
          <cell r="C1359" t="str">
            <v>Procyclidine 5mg tablets  /  Packsize 28</v>
          </cell>
        </row>
        <row r="1360">
          <cell r="C1360" t="str">
            <v>Procyclidine 5mg tablets  /  Packsize 100</v>
          </cell>
        </row>
        <row r="1361">
          <cell r="C1361" t="str">
            <v>Procyclidine 5mg tablets  /  Packsize 500</v>
          </cell>
        </row>
        <row r="1362">
          <cell r="C1362" t="str">
            <v>Procyclidine 5mg/5ml oral solution sugar free 150 ml  /  Packsize 1</v>
          </cell>
        </row>
        <row r="1363">
          <cell r="C1363" t="str">
            <v>Promazine 25mg/5ml oral solution 150 ml  /  Packsize 1</v>
          </cell>
        </row>
        <row r="1364">
          <cell r="C1364" t="str">
            <v>Promazine 50mg/5ml oral solution 150 ml  /  Packsize 1</v>
          </cell>
        </row>
        <row r="1365">
          <cell r="C1365" t="str">
            <v>Promethazine 25mg/1ml solution for injection ampoules  /  Packsize 10</v>
          </cell>
        </row>
        <row r="1366">
          <cell r="C1366" t="str">
            <v>Promethazine 5mg/5ml oral solution 100 ml  /  Packsize 1</v>
          </cell>
        </row>
        <row r="1367">
          <cell r="C1367" t="str">
            <v>Promethazine hydrochloride 10mg tablets  /  Packsize 56</v>
          </cell>
        </row>
        <row r="1368">
          <cell r="C1368" t="str">
            <v>Promethazine hydrochloride 25mg tablets  /  Packsize 56</v>
          </cell>
        </row>
        <row r="1369">
          <cell r="C1369" t="str">
            <v>Propofol (MCT/LCT) 1g/100ml emulsion for injection vials (e.g. Fresenius-Propoven &amp; B-Braun-Propofol-Lipuro)  /  Packsize 1</v>
          </cell>
        </row>
        <row r="1370">
          <cell r="C1370" t="str">
            <v>Propofol (MCT/LCT) 1g/100ml emulsion for injection vials (e.g. Fresenius-Propoven &amp; B-Braun-Propofol-Lipuro)  /  Packsize 10</v>
          </cell>
        </row>
        <row r="1371">
          <cell r="C1371" t="str">
            <v>Propofol (MCT/LCT) 1g/50ml emulsion for injection vials (e.g. Fresenius-Propoven &amp; B-Braun-Propofol-Lipuro)  /  Packsize 1</v>
          </cell>
        </row>
        <row r="1372">
          <cell r="C1372" t="str">
            <v>Propofol (MCT/LCT) 1g/50ml emulsion for injection vials (e.g. Fresenius-Propoven &amp; B-Braun-Propofol-Lipuro)  /  Packsize 10</v>
          </cell>
        </row>
        <row r="1373">
          <cell r="C1373" t="str">
            <v>Propofol (MCT/LCT) 200mg/20ml emulsion for injection ampoules (e.g. Fresenius-Propoven &amp; B-Braun-Propofol-Lipuro)  /  Packsize 5</v>
          </cell>
        </row>
        <row r="1374">
          <cell r="C1374" t="str">
            <v>Propofol (MCT/LCT) 200mg/20ml emulsion for injection vials (e.g. Fresenius-Propoven &amp; B-Braun-Propofol-Lipuro)  /  Packsize 5</v>
          </cell>
        </row>
        <row r="1375">
          <cell r="C1375" t="str">
            <v>Propofol (MCT/LCT) 500mg/50ml emulsion for injection vials (e.g. Fresenius-Propoven &amp; B-Braun-Propofol-Lipuro)  /  Packsize 10</v>
          </cell>
        </row>
        <row r="1376">
          <cell r="C1376" t="str">
            <v>Propranolol 10mg tablets  /  Packsize 28</v>
          </cell>
        </row>
        <row r="1377">
          <cell r="C1377" t="str">
            <v>Propranolol 10mg/5ml oral solution sugar free 150 ml  /  Packsize 1</v>
          </cell>
        </row>
        <row r="1378">
          <cell r="C1378" t="str">
            <v>Propranolol 160mg modified-release capsules  /  Packsize 28</v>
          </cell>
        </row>
        <row r="1379">
          <cell r="C1379" t="str">
            <v>Propranolol 50mg/5ml oral solution sugar free 150 ml  /  Packsize 1</v>
          </cell>
        </row>
        <row r="1380">
          <cell r="C1380" t="str">
            <v>Propranolol 5mg/5ml oral solution sugar free 150 ml  /  Packsize 1</v>
          </cell>
        </row>
        <row r="1381">
          <cell r="C1381" t="str">
            <v>Propranolol 80mg modified-release capsules  /  Packsize 28</v>
          </cell>
        </row>
        <row r="1382">
          <cell r="C1382" t="str">
            <v>Propranolol 80mg tablets  /  Packsize 56</v>
          </cell>
        </row>
        <row r="1383">
          <cell r="C1383" t="str">
            <v>Propylthiouracil 50mg tablets  /  Packsize 56</v>
          </cell>
        </row>
        <row r="1384">
          <cell r="C1384" t="str">
            <v>Propylthiouracil 50mg tablets  /  Packsize 100</v>
          </cell>
        </row>
        <row r="1385">
          <cell r="C1385" t="str">
            <v>Protamine sulfate 50mg/5ml solution for injection ampoules  /  Packsize 10</v>
          </cell>
        </row>
        <row r="1386">
          <cell r="C1386" t="str">
            <v>Pyrazinamide 500mg tablets  /  Packsize 30</v>
          </cell>
        </row>
        <row r="1387">
          <cell r="C1387" t="str">
            <v>Pyridoxine 50mg tablets  /  Packsize 28</v>
          </cell>
        </row>
        <row r="1388">
          <cell r="C1388" t="str">
            <v>Quetiapine 100mg tablets  /  Packsize 60</v>
          </cell>
        </row>
        <row r="1389">
          <cell r="C1389" t="str">
            <v>Quetiapine 150mg tablets  /  Packsize 60</v>
          </cell>
        </row>
        <row r="1390">
          <cell r="C1390" t="str">
            <v>Quetiapine 200mg modified-release tablets  /  Packsize 60</v>
          </cell>
        </row>
        <row r="1391">
          <cell r="C1391" t="str">
            <v>Quetiapine 200mg tablets  /  Packsize 60</v>
          </cell>
        </row>
        <row r="1392">
          <cell r="C1392" t="str">
            <v>Quetiapine 25mg tablets  /  Packsize 60</v>
          </cell>
        </row>
        <row r="1393">
          <cell r="C1393" t="str">
            <v>Quetiapine 300mg modified-release tablets  /  Packsize 60</v>
          </cell>
        </row>
        <row r="1394">
          <cell r="C1394" t="str">
            <v>Quetiapine 300mg tablets  /  Packsize 60</v>
          </cell>
        </row>
        <row r="1395">
          <cell r="C1395" t="str">
            <v>Quetiapine 400mg modified-release tablets  /  Packsize 60</v>
          </cell>
        </row>
        <row r="1396">
          <cell r="C1396" t="str">
            <v>Quetiapine 50mg modified-release tablets  /  Packsize 60</v>
          </cell>
        </row>
        <row r="1397">
          <cell r="C1397" t="str">
            <v>Quinagolide 75microgram tablets  /  Packsize 30</v>
          </cell>
        </row>
        <row r="1398">
          <cell r="C1398" t="str">
            <v>Quinagolide starter pack tablets 3x25mcg + 3x50mcg Pack of 6 tablets  /  Packsize 6</v>
          </cell>
        </row>
        <row r="1399">
          <cell r="C1399" t="str">
            <v>Quinapril 20mg tablets  /  Packsize 28</v>
          </cell>
        </row>
        <row r="1400">
          <cell r="C1400" t="str">
            <v>Quinine bisulfate 300mg tablets  /  Packsize 28</v>
          </cell>
        </row>
        <row r="1401">
          <cell r="C1401" t="str">
            <v>Quinine sulfate 200mg tablets  /  Packsize 28</v>
          </cell>
        </row>
        <row r="1402">
          <cell r="C1402" t="str">
            <v>Quinine sulfate 300mg tablets  /  Packsize 28</v>
          </cell>
        </row>
        <row r="1403">
          <cell r="C1403" t="str">
            <v>Rabeprazole 10mg gastro-resistant tablets  /  Packsize 28</v>
          </cell>
        </row>
        <row r="1404">
          <cell r="C1404" t="str">
            <v>Rabeprazole 20mg gastro-resistant tablets  /  Packsize 28</v>
          </cell>
        </row>
        <row r="1405">
          <cell r="C1405" t="str">
            <v>Raloxifene 60mg tablets  /  Packsize 28</v>
          </cell>
        </row>
        <row r="1406">
          <cell r="C1406" t="str">
            <v>Ramipril 1.25mg tablets  /  Packsize 28</v>
          </cell>
        </row>
        <row r="1407">
          <cell r="C1407" t="str">
            <v>Ramipril 10mg capsules  /  Packsize 28</v>
          </cell>
        </row>
        <row r="1408">
          <cell r="C1408" t="str">
            <v>Ramipril 2.5mg tablets  /  Packsize 28</v>
          </cell>
        </row>
        <row r="1409">
          <cell r="C1409" t="str">
            <v>Ramipril 2.5mg/5ml oral solution sugar free 150 ml  /  Packsize 1</v>
          </cell>
        </row>
        <row r="1410">
          <cell r="C1410" t="str">
            <v>Ramipril 5mg tablets  /  Packsize 28</v>
          </cell>
        </row>
        <row r="1411">
          <cell r="C1411" t="str">
            <v>Ranitidine 150mg effervescent tablets  /  Packsize 60</v>
          </cell>
        </row>
        <row r="1412">
          <cell r="C1412" t="str">
            <v>Ranitidine 150mg tablets  /  Packsize 60</v>
          </cell>
        </row>
        <row r="1413">
          <cell r="C1413" t="str">
            <v>Ranitidine 300mg tablets  /  Packsize 30</v>
          </cell>
        </row>
        <row r="1414">
          <cell r="C1414" t="str">
            <v>Ranitidine 50mg/2ml solution for injection ampoules  /  Packsize 5</v>
          </cell>
        </row>
        <row r="1415">
          <cell r="C1415" t="str">
            <v>Ranitidine 75mg tablets  /  Packsize 12</v>
          </cell>
        </row>
        <row r="1416">
          <cell r="C1416" t="str">
            <v>Ranitidine 75mg/5ml oral solution sugar free 300 ml  /  Packsize 1</v>
          </cell>
        </row>
        <row r="1417">
          <cell r="C1417" t="str">
            <v>Rasagiline 1mg tablets  /  Packsize 28</v>
          </cell>
        </row>
        <row r="1418">
          <cell r="C1418" t="str">
            <v>Remifentanil 1mg powder for solution for injection vials  /  Packsize 5</v>
          </cell>
        </row>
        <row r="1419">
          <cell r="C1419" t="str">
            <v>Remifentanil 2mg powder for solution for injection vials  /  Packsize 5</v>
          </cell>
        </row>
        <row r="1420">
          <cell r="C1420" t="str">
            <v>Remifentanil 5mg powder for solution for injection vials  /  Packsize 5</v>
          </cell>
        </row>
        <row r="1421">
          <cell r="C1421" t="str">
            <v>Repaglinide 1mg tablets  /  Packsize 30</v>
          </cell>
        </row>
        <row r="1422">
          <cell r="C1422" t="str">
            <v>Repaglinide 2mg tablets  /  Packsize 90</v>
          </cell>
        </row>
        <row r="1423">
          <cell r="C1423" t="str">
            <v>Repaglinide 500microgram tablets  /  Packsize 30</v>
          </cell>
        </row>
        <row r="1424">
          <cell r="C1424" t="str">
            <v>Repaglinide 500microgram tablets  /  Packsize 90</v>
          </cell>
        </row>
        <row r="1425">
          <cell r="C1425" t="str">
            <v>Ribavirin 200mg capsules  /  Packsize 84</v>
          </cell>
        </row>
        <row r="1426">
          <cell r="C1426" t="str">
            <v>Ribavirin 200mg capsules  /  Packsize 140</v>
          </cell>
        </row>
        <row r="1427">
          <cell r="C1427" t="str">
            <v>Ribavirin 200mg capsules  /  Packsize 168</v>
          </cell>
        </row>
        <row r="1428">
          <cell r="C1428" t="str">
            <v>Ribavirin 200mg tablets  /  Packsize 42</v>
          </cell>
        </row>
        <row r="1429">
          <cell r="C1429" t="str">
            <v>Ribavirin 200mg tablets  /  Packsize 112</v>
          </cell>
        </row>
        <row r="1430">
          <cell r="C1430" t="str">
            <v>Ribavirin 200mg tablets  /  Packsize 168</v>
          </cell>
        </row>
        <row r="1431">
          <cell r="C1431" t="str">
            <v>Ribavirin 400mg tablets  /  Packsize 56</v>
          </cell>
        </row>
        <row r="1432">
          <cell r="C1432" t="str">
            <v>Rifampicin 100mg/5ml oral suspension 120 ml  /  Packsize 1</v>
          </cell>
        </row>
        <row r="1433">
          <cell r="C1433" t="str">
            <v>Rifampicin 120mg/Isoniazid 50mg/Pyrazinamide 300mg tablets  /  Packsize 100</v>
          </cell>
        </row>
        <row r="1434">
          <cell r="C1434" t="str">
            <v>Rifampicin 150mg / Isoniazid 100mg tablets (e.g. Rifinah)  /  Packsize 84</v>
          </cell>
        </row>
        <row r="1435">
          <cell r="C1435" t="e">
            <v>#N/A</v>
          </cell>
        </row>
        <row r="1436">
          <cell r="C1436" t="e">
            <v>#N/A</v>
          </cell>
        </row>
        <row r="1437">
          <cell r="C1437" t="e">
            <v>#N/A</v>
          </cell>
        </row>
        <row r="1438">
          <cell r="C1438" t="e">
            <v>#N/A</v>
          </cell>
        </row>
        <row r="1439">
          <cell r="C1439" t="e">
            <v>#N/A</v>
          </cell>
        </row>
        <row r="1440">
          <cell r="C1440" t="e">
            <v>#N/A</v>
          </cell>
        </row>
        <row r="1441">
          <cell r="C1441" t="e">
            <v>#N/A</v>
          </cell>
        </row>
        <row r="1442">
          <cell r="C1442" t="e">
            <v>#N/A</v>
          </cell>
        </row>
        <row r="1443">
          <cell r="C1443" t="e">
            <v>#N/A</v>
          </cell>
        </row>
        <row r="1444">
          <cell r="C1444" t="e">
            <v>#N/A</v>
          </cell>
        </row>
        <row r="1445">
          <cell r="C1445" t="e">
            <v>#N/A</v>
          </cell>
        </row>
        <row r="1446">
          <cell r="C1446" t="e">
            <v>#N/A</v>
          </cell>
        </row>
        <row r="1447">
          <cell r="C1447" t="e">
            <v>#N/A</v>
          </cell>
        </row>
        <row r="1448">
          <cell r="C1448" t="e">
            <v>#N/A</v>
          </cell>
        </row>
        <row r="1449">
          <cell r="C1449" t="e">
            <v>#N/A</v>
          </cell>
        </row>
        <row r="1450">
          <cell r="C1450" t="e">
            <v>#N/A</v>
          </cell>
        </row>
        <row r="1451">
          <cell r="C1451" t="e">
            <v>#N/A</v>
          </cell>
        </row>
        <row r="1452">
          <cell r="C1452" t="e">
            <v>#N/A</v>
          </cell>
        </row>
        <row r="1453">
          <cell r="C1453" t="e">
            <v>#N/A</v>
          </cell>
        </row>
        <row r="1454">
          <cell r="C1454" t="e">
            <v>#N/A</v>
          </cell>
        </row>
        <row r="1455">
          <cell r="C1455" t="e">
            <v>#N/A</v>
          </cell>
        </row>
        <row r="1456">
          <cell r="C1456" t="e">
            <v>#N/A</v>
          </cell>
        </row>
        <row r="1457">
          <cell r="C1457" t="e">
            <v>#N/A</v>
          </cell>
        </row>
        <row r="1458">
          <cell r="C1458" t="e">
            <v>#N/A</v>
          </cell>
        </row>
        <row r="1459">
          <cell r="C1459" t="e">
            <v>#N/A</v>
          </cell>
        </row>
        <row r="1460">
          <cell r="C1460" t="e">
            <v>#N/A</v>
          </cell>
        </row>
        <row r="1461">
          <cell r="C1461" t="e">
            <v>#N/A</v>
          </cell>
        </row>
        <row r="1462">
          <cell r="C1462" t="e">
            <v>#N/A</v>
          </cell>
        </row>
        <row r="1463">
          <cell r="C1463" t="str">
            <v>Rivastigmine 6mg capsules  /  Packsize 28</v>
          </cell>
        </row>
        <row r="1464">
          <cell r="C1464" t="str">
            <v>Rivastigmine 9.5mg/24hours transdermal patches  /  Packsize 30</v>
          </cell>
        </row>
        <row r="1465">
          <cell r="C1465" t="str">
            <v>Rizatriptan 10mg orodispersible tablets sugar free  /  Packsize 3</v>
          </cell>
        </row>
        <row r="1466">
          <cell r="C1466" t="str">
            <v>Rizatriptan 10mg orodispersible tablets sugar free  /  Packsize 6</v>
          </cell>
        </row>
        <row r="1467">
          <cell r="C1467" t="str">
            <v>Rizatriptan 10mg tablets  /  Packsize 3</v>
          </cell>
        </row>
        <row r="1468">
          <cell r="C1468" t="str">
            <v>Rizatriptan 10mg tablets  /  Packsize 6</v>
          </cell>
        </row>
        <row r="1469">
          <cell r="C1469" t="str">
            <v>Rizatriptan 5mg tablets  /  Packsize 3</v>
          </cell>
        </row>
        <row r="1470">
          <cell r="C1470" t="str">
            <v>Rizatriptan 5mg tablets  /  Packsize 6</v>
          </cell>
        </row>
        <row r="1471">
          <cell r="C1471" t="str">
            <v>Rocuronium bromide 100mg/10ml solution for injection vials  /  Packsize 10</v>
          </cell>
        </row>
        <row r="1472">
          <cell r="C1472" t="str">
            <v>Rocuronium bromide 50mg/5ml solution for injection ampoules  /  Packsize 10</v>
          </cell>
        </row>
        <row r="1473">
          <cell r="C1473" t="str">
            <v>Rocuronium bromide 50mg/5ml solution for injection vials  /  Packsize 10</v>
          </cell>
        </row>
        <row r="1474">
          <cell r="C1474" t="str">
            <v>Ropinirole 2mg tablets  /  Packsize 84</v>
          </cell>
        </row>
        <row r="1475">
          <cell r="C1475" t="str">
            <v>Ropinirole 5mg tablets  /  Packsize 84</v>
          </cell>
        </row>
        <row r="1476">
          <cell r="C1476" t="str">
            <v>Rosuvastatin 10mg tablets  /  Packsize 28</v>
          </cell>
        </row>
        <row r="1477">
          <cell r="C1477" t="str">
            <v>Rosuvastatin 20mg tablets  /  Packsize 28</v>
          </cell>
        </row>
        <row r="1478">
          <cell r="C1478" t="str">
            <v>Rosuvastatin 40mg tablets  /  Packsize 28</v>
          </cell>
        </row>
        <row r="1479">
          <cell r="C1479" t="str">
            <v>Rosuvastatin 5mg tablets  /  Packsize 28</v>
          </cell>
        </row>
        <row r="1480">
          <cell r="C1480" t="str">
            <v>Salbutamol 100micrograms/dose inhaler CFC Free 200 dose  /  Packsize 1</v>
          </cell>
        </row>
        <row r="1481">
          <cell r="C1481" t="str">
            <v>Salbutamol 2.5mg/2.5ml nebuliser liquid unit dose vials  /  Packsize 20</v>
          </cell>
        </row>
        <row r="1482">
          <cell r="C1482" t="str">
            <v>Salbutamol 5mg/2.5ml nebuliser liquid unit dose vials  /  Packsize 20</v>
          </cell>
        </row>
        <row r="1483">
          <cell r="C1483" t="str">
            <v>Senna 7.5mg tablets  /  Packsize 20</v>
          </cell>
        </row>
        <row r="1484">
          <cell r="C1484" t="str">
            <v>Senna 7.5mg tablets  /  Packsize 60</v>
          </cell>
        </row>
        <row r="1485">
          <cell r="C1485" t="str">
            <v>Senna 7.5mg tablets  /  Packsize 100</v>
          </cell>
        </row>
        <row r="1486">
          <cell r="C1486" t="str">
            <v>Sertraline 100mg tablets  /  Packsize 28</v>
          </cell>
        </row>
        <row r="1487">
          <cell r="C1487" t="str">
            <v>Sertraline 50mg tablets  /  Packsize 28</v>
          </cell>
        </row>
        <row r="1488">
          <cell r="C1488" t="str">
            <v>Sevelamer 2.4g oral powder sachets sugar free  /  Packsize 60</v>
          </cell>
        </row>
        <row r="1489">
          <cell r="C1489" t="str">
            <v>Sevelamer Carbonate 800mg tablets (Renvela or eqv)  /  Packsize 180</v>
          </cell>
        </row>
        <row r="1490">
          <cell r="C1490" t="str">
            <v>Sevoflurane volatile liquid 250 ml  /  Packsize 6</v>
          </cell>
        </row>
        <row r="1491">
          <cell r="C1491" t="str">
            <v>Sevoflurane volatile liquid 250 ml  /  Packsize 9</v>
          </cell>
        </row>
        <row r="1492">
          <cell r="C1492" t="str">
            <v>Sildenafil 100mg tablets  /  Packsize 4</v>
          </cell>
        </row>
        <row r="1493">
          <cell r="C1493" t="str">
            <v>Sildenafil 100mg tablets  /  Packsize 8</v>
          </cell>
        </row>
        <row r="1494">
          <cell r="C1494" t="str">
            <v>Sildenafil 20mg tablets  /  Packsize 90</v>
          </cell>
        </row>
        <row r="1495">
          <cell r="C1495" t="str">
            <v>Sildenafil 25mg tablets  /  Packsize 4</v>
          </cell>
        </row>
        <row r="1496">
          <cell r="C1496" t="str">
            <v>Sildenafil 25mg tablets  /  Packsize 8</v>
          </cell>
        </row>
        <row r="1497">
          <cell r="C1497" t="str">
            <v>Sildenafil 50mg tablets  /  Packsize 4</v>
          </cell>
        </row>
        <row r="1498">
          <cell r="C1498" t="str">
            <v>Sildenafil 50mg tablets  /  Packsize 8</v>
          </cell>
        </row>
        <row r="1499">
          <cell r="C1499" t="str">
            <v>Simple eye ointment 4 gram  /  Packsize 1</v>
          </cell>
        </row>
        <row r="1500">
          <cell r="C1500" t="str">
            <v>Simple linctus 200 ml  /  Packsize 1</v>
          </cell>
        </row>
        <row r="1501">
          <cell r="C1501" t="str">
            <v>Simple linctus sugar free 200 ml  /  Packsize 1</v>
          </cell>
        </row>
        <row r="1502">
          <cell r="C1502" t="str">
            <v>Simvastatin 20mg tablets  /  Packsize 28</v>
          </cell>
        </row>
        <row r="1503">
          <cell r="C1503" t="str">
            <v>Simvastatin 20mg/5ml oral suspension sugar free 150 ml  /  Packsize 1</v>
          </cell>
        </row>
        <row r="1504">
          <cell r="C1504" t="str">
            <v>Simvastatin 40mg/5ml oral suspension sugar free 150 ml  /  Packsize 1</v>
          </cell>
        </row>
        <row r="1505">
          <cell r="C1505" t="str">
            <v>Sodium bicarbonate 5% (50mg/0.6mmol/ml) ear drops 10 ml  /  Packsize 1</v>
          </cell>
        </row>
        <row r="1506">
          <cell r="C1506" t="str">
            <v>Sodium bicarbonate 500mg capsules  /  Packsize 56</v>
          </cell>
        </row>
        <row r="1507">
          <cell r="C1507" t="str">
            <v>Sodium bicarbonate 8.4% (84mg/1mmol/ml) solution for injection 10ml ampoules  /  Packsize 10</v>
          </cell>
        </row>
        <row r="1508">
          <cell r="C1508" t="str">
            <v>Sodium chloride 0.9% solution for injection 10ml ampoules(glass)  /  Packsize 10</v>
          </cell>
        </row>
        <row r="1509">
          <cell r="C1509" t="str">
            <v>Sodium chloride 0.9% solution for injection 10ml ampoules(plastic)  /  Packsize 20</v>
          </cell>
        </row>
        <row r="1510">
          <cell r="C1510" t="str">
            <v>Sodium chloride 0.9% solution for injection 10ml ampoules(plastic)  /  Packsize 50</v>
          </cell>
        </row>
        <row r="1511">
          <cell r="C1511" t="str">
            <v>Sodium chloride 0.9% solution for injection 10ml ampoules(plastic)  /  Packsize 100</v>
          </cell>
        </row>
        <row r="1512">
          <cell r="C1512" t="str">
            <v>Sodium chloride 0.9% solution for injection 20ml ampoules(plastic)  /  Packsize 20</v>
          </cell>
        </row>
        <row r="1513">
          <cell r="C1513" t="str">
            <v>Sodium chloride 0.9% solution for injection 2ml ampoules(glass)  /  Packsize 10</v>
          </cell>
        </row>
        <row r="1514">
          <cell r="C1514" t="str">
            <v>Sodium chloride 0.9% solution for injection 50ml vials  /  Packsize 25</v>
          </cell>
        </row>
        <row r="1515">
          <cell r="C1515" t="str">
            <v>Sodium chloride 0.9% solution for injection 5ml ampoules(glass)  /  Packsize 10</v>
          </cell>
        </row>
        <row r="1516">
          <cell r="C1516" t="str">
            <v>Sodium chloride 0.9% solution for injection 5ml ampoules(plastic)  /  Packsize 20</v>
          </cell>
        </row>
        <row r="1517">
          <cell r="C1517" t="str">
            <v>Sodium chloride 0.9% solution for injection 5ml ampoules(plastic)  /  Packsize 50</v>
          </cell>
        </row>
        <row r="1518">
          <cell r="C1518" t="str">
            <v>Sodium chloride 30 % solution for injection 10 ml ampoule  /  Packsize 10</v>
          </cell>
        </row>
        <row r="1519">
          <cell r="C1519" t="str">
            <v>Sodium chloride 30% solution for injection 50ml vials  /  Packsize 10</v>
          </cell>
        </row>
        <row r="1520">
          <cell r="C1520" t="str">
            <v>Sodium citrate 441.17mg/5ml oral solution (0.3molar/441.17mg/5ml) 30 ml  /  Packsize 10</v>
          </cell>
        </row>
        <row r="1521">
          <cell r="C1521" t="str">
            <v>Sodium citrate compound 5ml enema 450mg (e.g. Micolette/microlax/relaxit)  /  Packsize 12</v>
          </cell>
        </row>
        <row r="1522">
          <cell r="C1522" t="str">
            <v>Sodium clodronate 400mg capsules  /  Packsize 30</v>
          </cell>
        </row>
        <row r="1523">
          <cell r="C1523" t="str">
            <v>Sodium clodronate 400mg capsules  /  Packsize 120</v>
          </cell>
        </row>
        <row r="1524">
          <cell r="C1524" t="str">
            <v>Sodium clodronate 800mg tablets  /  Packsize 60</v>
          </cell>
        </row>
        <row r="1525">
          <cell r="C1525" t="str">
            <v>Sodium cromoglicate 2% eye drops 13.5 ml  /  Packsize 1</v>
          </cell>
        </row>
        <row r="1526">
          <cell r="C1526" t="str">
            <v>Sodium picosulfate 10 mg oral powder sachets  /  Packsize 2</v>
          </cell>
        </row>
        <row r="1527">
          <cell r="C1527" t="str">
            <v>Sodium picosulfate 10 mg oral powder sachets  /  Packsize 20</v>
          </cell>
        </row>
        <row r="1528">
          <cell r="C1528" t="str">
            <v>Sodium picosulfate 5mg/5ml oral solution sugar free 100 ml  /  Packsize 1</v>
          </cell>
        </row>
        <row r="1529">
          <cell r="C1529" t="str">
            <v>Sodium valproate 300mg/3ml solution for injection ampoules  /  Packsize 5</v>
          </cell>
        </row>
        <row r="1530">
          <cell r="C1530" t="str">
            <v>Sodium valproate 400mg powder and solvent for solution for injection vials  /  Packsize 4</v>
          </cell>
        </row>
        <row r="1531">
          <cell r="C1531" t="str">
            <v>Sodium Valproate 400mg/4ml solution for injection amp  /  Packsize 5</v>
          </cell>
        </row>
        <row r="1532">
          <cell r="C1532" t="str">
            <v>Sotalol 160mg tablets  /  Packsize 28</v>
          </cell>
        </row>
        <row r="1533">
          <cell r="C1533" t="str">
            <v>Sotalol 40mg tablets  /  Packsize 28</v>
          </cell>
        </row>
        <row r="1534">
          <cell r="C1534" t="str">
            <v>Sotalol 80mg tablets  /  Packsize 28</v>
          </cell>
        </row>
        <row r="1535">
          <cell r="C1535" t="str">
            <v>Spironolactone 100mg tablets  /  Packsize 28</v>
          </cell>
        </row>
        <row r="1536">
          <cell r="C1536" t="str">
            <v>Spironolactone 25mg tablets  /  Packsize 28</v>
          </cell>
        </row>
        <row r="1537">
          <cell r="C1537" t="str">
            <v>Spironolactone 50mg tablets  /  Packsize 28</v>
          </cell>
        </row>
        <row r="1538">
          <cell r="C1538" t="str">
            <v>Streptokinase 1.5million unit powder for solution for injection vials  /  Packsize 1</v>
          </cell>
        </row>
        <row r="1539">
          <cell r="C1539" t="str">
            <v>Streptokinase 250,000unit powder for solution for injection vials  /  Packsize 1</v>
          </cell>
        </row>
        <row r="1540">
          <cell r="C1540" t="str">
            <v>Strontium ranelate 2g granules sachets sugar free  /  Packsize 28</v>
          </cell>
        </row>
        <row r="1541">
          <cell r="C1541" t="str">
            <v>Sulfasalazine 500mg gastro-resistant tablets  /  Packsize 112</v>
          </cell>
        </row>
        <row r="1542">
          <cell r="C1542" t="str">
            <v>Sulfasalazine 500mg tablets  /  Packsize 112</v>
          </cell>
        </row>
        <row r="1543">
          <cell r="C1543" t="str">
            <v>Sulpiride 200mg tablets  /  Packsize 30</v>
          </cell>
        </row>
        <row r="1544">
          <cell r="C1544" t="str">
            <v>Sulpiride 200mg tablets  /  Packsize 100</v>
          </cell>
        </row>
        <row r="1545">
          <cell r="C1545" t="str">
            <v>Sulpiride 200mg/5ml oral solution sugar free 150 ml  /  Packsize 1</v>
          </cell>
        </row>
        <row r="1546">
          <cell r="C1546" t="str">
            <v>Sulpiride 400mg tablets  /  Packsize 30</v>
          </cell>
        </row>
        <row r="1547">
          <cell r="C1547" t="str">
            <v>Sulpiride 400mg tablets  /  Packsize 100</v>
          </cell>
        </row>
        <row r="1548">
          <cell r="C1548" t="str">
            <v>Sumatriptan 100mg tablets  /  Packsize 6</v>
          </cell>
        </row>
        <row r="1549">
          <cell r="C1549" t="str">
            <v>Sumatriptan 50mg tablets  /  Packsize 6</v>
          </cell>
        </row>
        <row r="1550">
          <cell r="C1550" t="str">
            <v>Sumatriptan 6mg/0.5ml solution for injection pre-filled disposable devices  /  Packsize 2</v>
          </cell>
        </row>
        <row r="1551">
          <cell r="C1551" t="str">
            <v>Suxamethonium chloride 100mg/2ml solution for injection ampoules  /  Packsize 10</v>
          </cell>
        </row>
        <row r="1552">
          <cell r="C1552" t="str">
            <v>Tadalafil 10mg tablets  /  Packsize 4</v>
          </cell>
        </row>
        <row r="1553">
          <cell r="C1553" t="str">
            <v>Tadalafil 2.5mg tablets  /  Packsize 28</v>
          </cell>
        </row>
        <row r="1554">
          <cell r="C1554" t="str">
            <v>Tadalafil 20mg tablets  /  Packsize 4</v>
          </cell>
        </row>
        <row r="1555">
          <cell r="C1555" t="str">
            <v>Tadalafil 20mg tablets  /  Packsize 8</v>
          </cell>
        </row>
        <row r="1556">
          <cell r="C1556" t="str">
            <v>Tadalafil 20mg tablets  /  Packsize 56</v>
          </cell>
        </row>
        <row r="1557">
          <cell r="C1557" t="str">
            <v>Tadalafil 5mg tablets  /  Packsize 28</v>
          </cell>
        </row>
        <row r="1558">
          <cell r="C1558" t="str">
            <v>Tamoxifen 10mg tablets  /  Packsize 30</v>
          </cell>
        </row>
        <row r="1559">
          <cell r="C1559" t="str">
            <v>Tamoxifen 10mg/5ml oral solution sugar free 150 ml  /  Packsize 1</v>
          </cell>
        </row>
        <row r="1560">
          <cell r="C1560" t="str">
            <v>Tamoxifen 20mg tablets  /  Packsize 30</v>
          </cell>
        </row>
        <row r="1561">
          <cell r="C1561" t="str">
            <v>Tamsulosin 400mcg modified-release capsules  /  Packsize 30</v>
          </cell>
        </row>
        <row r="1562">
          <cell r="C1562" t="str">
            <v>Teicoplanin 200mg powder and solvent for solution for injection vials  /  Packsize 1</v>
          </cell>
        </row>
        <row r="1563">
          <cell r="C1563" t="str">
            <v>Teicoplanin 400mg powder and solvent for solution for injection vials  /  Packsize 1</v>
          </cell>
        </row>
        <row r="1564">
          <cell r="C1564" t="str">
            <v>Telmisartan 20mg tablets  /  Packsize 28</v>
          </cell>
        </row>
        <row r="1565">
          <cell r="C1565" t="str">
            <v>Telmisartan 40mg tablets  /  Packsize 28</v>
          </cell>
        </row>
        <row r="1566">
          <cell r="C1566" t="str">
            <v>Telmisartan 80mg tablets  /  Packsize 28</v>
          </cell>
        </row>
        <row r="1567">
          <cell r="C1567" t="str">
            <v>Temazepam 10mg tablets  /  Packsize 28</v>
          </cell>
        </row>
        <row r="1568">
          <cell r="C1568" t="str">
            <v>Temazepam 20mg tablets  /  Packsize 28</v>
          </cell>
        </row>
        <row r="1569">
          <cell r="C1569" t="str">
            <v>Temozolomide 100mg capsules  /  Packsize 5</v>
          </cell>
        </row>
        <row r="1570">
          <cell r="C1570" t="str">
            <v>Temozolomide 140mg capsules  /  Packsize 5</v>
          </cell>
        </row>
        <row r="1571">
          <cell r="C1571" t="str">
            <v>Temozolomide 180mg capsules  /  Packsize 5</v>
          </cell>
        </row>
        <row r="1572">
          <cell r="C1572" t="str">
            <v>Temozolomide 20mg capsules  /  Packsize 5</v>
          </cell>
        </row>
        <row r="1573">
          <cell r="C1573" t="str">
            <v>Temozolomide 250mg capsules  /  Packsize 5</v>
          </cell>
        </row>
        <row r="1574">
          <cell r="C1574" t="str">
            <v>Temozolomide 5mg capsules  /  Packsize 5</v>
          </cell>
        </row>
        <row r="1575">
          <cell r="C1575" t="str">
            <v>Tenofovir disoproxil 245mg (eqv to 300mg fumarate) tablets  /  Packsize 30</v>
          </cell>
        </row>
        <row r="1576">
          <cell r="C1576" t="str">
            <v>Terbinafine 1% cream 15 gram  /  Packsize 1</v>
          </cell>
        </row>
        <row r="1577">
          <cell r="C1577" t="str">
            <v>Terbinafine 1% cream 30 gram  /  Packsize 1</v>
          </cell>
        </row>
        <row r="1578">
          <cell r="C1578" t="str">
            <v>Terbinafine 250mg tablets  /  Packsize 28</v>
          </cell>
        </row>
        <row r="1579">
          <cell r="C1579" t="str">
            <v>Terbutaline 2.5mg/ml nebuliser liquid 2ml unit dose vials  /  Packsize 20</v>
          </cell>
        </row>
        <row r="1580">
          <cell r="C1580" t="e">
            <v>#N/A</v>
          </cell>
        </row>
        <row r="1581">
          <cell r="C1581" t="e">
            <v>#N/A</v>
          </cell>
        </row>
        <row r="1582">
          <cell r="C1582" t="e">
            <v>#N/A</v>
          </cell>
        </row>
        <row r="1583">
          <cell r="C1583" t="str">
            <v>Tetrabenazine 25mg tablets  /  Packsize 112</v>
          </cell>
        </row>
        <row r="1584">
          <cell r="C1584" t="str">
            <v>Tetracycline 250mg tablets  /  Packsize 28</v>
          </cell>
        </row>
        <row r="1585">
          <cell r="C1585" t="str">
            <v>Thiamine 100mg tablets  /  Packsize 28</v>
          </cell>
        </row>
        <row r="1586">
          <cell r="C1586" t="str">
            <v>Thiamine 100mg tablets  /  Packsize 100</v>
          </cell>
        </row>
        <row r="1587">
          <cell r="C1587" t="str">
            <v>Thiamine 50mg tablets  /  Packsize 28</v>
          </cell>
        </row>
        <row r="1588">
          <cell r="C1588" t="str">
            <v>Thiamine 50mg tablets  /  Packsize 100</v>
          </cell>
        </row>
        <row r="1589">
          <cell r="C1589" t="str">
            <v>Thiopental 500mg powder for solution for injection vials  /  Packsize 10</v>
          </cell>
        </row>
        <row r="1590">
          <cell r="C1590" t="str">
            <v>Tibolone 2.5mg tablets  /  Packsize 28</v>
          </cell>
        </row>
        <row r="1591">
          <cell r="C1591" t="str">
            <v>Tigecycline 50mg powder for solution for injection vials  /  Packsize 10</v>
          </cell>
        </row>
        <row r="1592">
          <cell r="C1592" t="str">
            <v>Timolol 0.25% eye drops 5 ml  /  Packsize 1</v>
          </cell>
        </row>
        <row r="1593">
          <cell r="C1593" t="str">
            <v>Timolol 0.5% eye drops 5 ml  /  Packsize 1</v>
          </cell>
        </row>
        <row r="1594">
          <cell r="C1594" t="str">
            <v>Timolol 5mg/ml / Latanoprost 50micrograms/ml eye drops 2.5 ml (e.g. Xalacom)  /  Packsize 1</v>
          </cell>
        </row>
        <row r="1595">
          <cell r="C1595" t="str">
            <v>Tirofiban hydrochloride 12.5mg/250ml solution for infusion bags  /  Packsize 1</v>
          </cell>
        </row>
        <row r="1596">
          <cell r="C1596" t="str">
            <v>Tizanidine 2mg tablets  /  Packsize 120</v>
          </cell>
        </row>
        <row r="1597">
          <cell r="C1597" t="str">
            <v>Tizanidine 4mg tablets  /  Packsize 120</v>
          </cell>
        </row>
        <row r="1598">
          <cell r="C1598" t="str">
            <v>Tobramycin 240mg/6ml solution for injection vials  /  Packsize 1</v>
          </cell>
        </row>
        <row r="1599">
          <cell r="C1599" t="str">
            <v>Tobramycin 300mg/4ml nebuliser liquid ampoules (e.g. Bramitob or eqv)  /  Packsize 56</v>
          </cell>
        </row>
        <row r="1600">
          <cell r="C1600" t="str">
            <v>Tobramycin 300mg/5ml nebuliser liquid ampoules (e.g. Tobi, Tymbrineb, sun pharm or eqv)  /  Packsize 56</v>
          </cell>
        </row>
        <row r="1601">
          <cell r="C1601" t="str">
            <v>Tobramycin 80mg/2ml solution for injection vials  /  Packsize 5</v>
          </cell>
        </row>
        <row r="1602">
          <cell r="C1602" t="str">
            <v>Tolbutamide 500mg tablets  /  Packsize 28</v>
          </cell>
        </row>
        <row r="1603">
          <cell r="C1603" t="str">
            <v>Tolterodine 1mg tablets  /  Packsize 56</v>
          </cell>
        </row>
        <row r="1604">
          <cell r="C1604" t="str">
            <v>Tolterodine 4mg modified-release capsules  /  Packsize 28</v>
          </cell>
        </row>
        <row r="1605">
          <cell r="C1605" t="str">
            <v>Topiramate 100mg tablets  /  Packsize 60</v>
          </cell>
        </row>
        <row r="1606">
          <cell r="C1606" t="str">
            <v>Topiramate 15mg capsules  /  Packsize 60</v>
          </cell>
        </row>
        <row r="1607">
          <cell r="C1607" t="str">
            <v>Topiramate 200mg tablets  /  Packsize 60</v>
          </cell>
        </row>
        <row r="1608">
          <cell r="C1608" t="str">
            <v>Topiramate 25mg capsules  /  Packsize 60</v>
          </cell>
        </row>
        <row r="1609">
          <cell r="C1609" t="str">
            <v>Topiramate 25mg tablets  /  Packsize 60</v>
          </cell>
        </row>
        <row r="1610">
          <cell r="C1610" t="str">
            <v>Topiramate 50mg capsules  /  Packsize 60</v>
          </cell>
        </row>
        <row r="1611">
          <cell r="C1611" t="str">
            <v>Topiramate 50mg tablets  /  Packsize 60</v>
          </cell>
        </row>
        <row r="1612">
          <cell r="C1612" t="str">
            <v>Torasemide 10mg tablets  /  Packsize 30</v>
          </cell>
        </row>
        <row r="1613">
          <cell r="C1613" t="str">
            <v>Tramadol 100mg modified-release tablets  /  Packsize 60</v>
          </cell>
        </row>
        <row r="1614">
          <cell r="C1614" t="str">
            <v>Tramadol 100mg/2ml solution for injection ampoules  /  Packsize 5</v>
          </cell>
        </row>
        <row r="1615">
          <cell r="C1615" t="str">
            <v>Tramadol 100mg/2ml solution for injection ampoules  /  Packsize 10</v>
          </cell>
        </row>
        <row r="1616">
          <cell r="C1616" t="str">
            <v>Tramadol 150mg modified-release tablets  /  Packsize 60</v>
          </cell>
        </row>
        <row r="1617">
          <cell r="C1617" t="str">
            <v>Tramadol 200mg modified-release tablets  /  Packsize 60</v>
          </cell>
        </row>
        <row r="1618">
          <cell r="C1618" t="str">
            <v>Tramadol 50mg capsules  /  Packsize 30</v>
          </cell>
        </row>
        <row r="1619">
          <cell r="C1619" t="str">
            <v>Tramadol 50mg capsules  /  Packsize 100</v>
          </cell>
        </row>
        <row r="1620">
          <cell r="C1620" t="str">
            <v>Tramadol 50mg modified-release capsules  /  Packsize 60</v>
          </cell>
        </row>
        <row r="1621">
          <cell r="C1621" t="str">
            <v>Trandolapril 1mg capsules  /  Packsize 28</v>
          </cell>
        </row>
        <row r="1622">
          <cell r="C1622" t="str">
            <v>Trandolapril 2mg capsules  /  Packsize 28</v>
          </cell>
        </row>
        <row r="1623">
          <cell r="C1623" t="str">
            <v>Trandolapril 500microgram capsules  /  Packsize 14</v>
          </cell>
        </row>
        <row r="1624">
          <cell r="C1624" t="str">
            <v>Tranexamic acid 500mg tablets  /  Packsize 60</v>
          </cell>
        </row>
        <row r="1625">
          <cell r="C1625" t="str">
            <v>Tranexamic acid 500mg/5ml solution for injection ampoules  /  Packsize 5</v>
          </cell>
        </row>
        <row r="1626">
          <cell r="C1626" t="str">
            <v>Tranexamic acid 500mg/5ml solution for injection ampoules  /  Packsize 10</v>
          </cell>
        </row>
        <row r="1627">
          <cell r="C1627" t="str">
            <v>Travoprost 40micrograms/ml eye drops 2.5 ml  /  Packsize 1</v>
          </cell>
        </row>
        <row r="1628">
          <cell r="C1628" t="str">
            <v>Trazodone 100mg capsules  /  Packsize 56</v>
          </cell>
        </row>
        <row r="1629">
          <cell r="C1629" t="str">
            <v>Trazodone 150mg tablets  /  Packsize 28</v>
          </cell>
        </row>
        <row r="1630">
          <cell r="C1630" t="str">
            <v>Trazodone 50mg capsules  /  Packsize 84</v>
          </cell>
        </row>
        <row r="1631">
          <cell r="C1631" t="str">
            <v>Trazodone 50mg/5ml oral solution sugar free 120 ml  /  Packsize 1</v>
          </cell>
        </row>
        <row r="1632">
          <cell r="C1632" t="str">
            <v>Trifluoperazine 5mg/5ml oral solution sugar free 150 ml  /  Packsize 1</v>
          </cell>
        </row>
        <row r="1633">
          <cell r="C1633" t="str">
            <v>Trihexyphenidyl 2mg tablets  /  Packsize 84</v>
          </cell>
        </row>
        <row r="1634">
          <cell r="C1634" t="str">
            <v>Trihexyphenidyl 5mg tablets  /  Packsize 84</v>
          </cell>
        </row>
        <row r="1635">
          <cell r="C1635" t="str">
            <v>Trimethoprim 100mg tablets  /  Packsize 28</v>
          </cell>
        </row>
        <row r="1636">
          <cell r="C1636" t="str">
            <v>Trimethoprim 200mg tablets  /  Packsize 6</v>
          </cell>
        </row>
        <row r="1637">
          <cell r="C1637" t="str">
            <v>Trimethoprim 200mg tablets  /  Packsize 14</v>
          </cell>
        </row>
        <row r="1638">
          <cell r="C1638" t="str">
            <v>Trimethoprim 200mg tablets (pre-labelled)  /  Packsize 6</v>
          </cell>
        </row>
        <row r="1639">
          <cell r="C1639" t="str">
            <v>Trimethoprim 200mg tablets (pre-labelled)  /  Packsize 14</v>
          </cell>
        </row>
        <row r="1640">
          <cell r="C1640" t="str">
            <v>Trimipramine 50mg capsules  /  Packsize 28</v>
          </cell>
        </row>
        <row r="1641">
          <cell r="C1641" t="str">
            <v>Urokinase 10,000unit powder for solution for injection vials  /  Packsize 1</v>
          </cell>
        </row>
        <row r="1642">
          <cell r="C1642" t="str">
            <v>Urokinase 100,000unit powder for solution for injection vials  /  Packsize 1</v>
          </cell>
        </row>
        <row r="1643">
          <cell r="C1643" t="str">
            <v>Urokinase 25,000unit powder for solution for injection vials  /  Packsize 1</v>
          </cell>
        </row>
        <row r="1644">
          <cell r="C1644" t="str">
            <v>Ursodeoxycholic acid 150mg tablets  /  Packsize 60</v>
          </cell>
        </row>
        <row r="1645">
          <cell r="C1645" t="str">
            <v>Ursodeoxycholic acid 250mg capsules  /  Packsize 60</v>
          </cell>
        </row>
        <row r="1646">
          <cell r="C1646" t="str">
            <v>Ursodeoxycholic acid 250mg/5ml oral suspension sugar free 250 ml  /  Packsize 1</v>
          </cell>
        </row>
        <row r="1647">
          <cell r="C1647" t="str">
            <v>Ursodeoxycholic acid 300mg tablets  /  Packsize 60</v>
          </cell>
        </row>
        <row r="1648">
          <cell r="C1648" t="str">
            <v>Ursodeoxycholic acid 500mg tablets  /  Packsize 100</v>
          </cell>
        </row>
        <row r="1649">
          <cell r="C1649" t="str">
            <v>Valaciclovir 500mg tablets  /  Packsize 10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113"/>
  <sheetViews>
    <sheetView tabSelected="1" zoomScale="60" zoomScaleNormal="60" workbookViewId="0">
      <pane ySplit="4" topLeftCell="A5" activePane="bottomLeft" state="frozen"/>
      <selection pane="bottomLeft" activeCell="J23" sqref="J23"/>
    </sheetView>
  </sheetViews>
  <sheetFormatPr defaultRowHeight="15" x14ac:dyDescent="0.25"/>
  <cols>
    <col min="1" max="1" width="22" style="7" customWidth="1"/>
    <col min="2" max="2" width="20.42578125" style="7" customWidth="1"/>
    <col min="3" max="3" width="24" style="8" customWidth="1"/>
    <col min="4" max="4" width="23.7109375" style="8" customWidth="1"/>
    <col min="5" max="5" width="18" style="10" customWidth="1"/>
    <col min="6" max="6" width="15.140625" style="5" customWidth="1"/>
    <col min="7" max="7" width="14.42578125" style="6" customWidth="1"/>
    <col min="8" max="8" width="18.140625" style="6" customWidth="1"/>
    <col min="9" max="9" width="21.42578125" style="6" customWidth="1"/>
    <col min="10" max="10" width="18.5703125" style="10" customWidth="1"/>
    <col min="11" max="11" width="13.28515625" style="6" customWidth="1"/>
    <col min="12" max="12" width="11.5703125" style="7" bestFit="1" customWidth="1"/>
    <col min="13" max="13" width="11.5703125" style="7" customWidth="1"/>
    <col min="14" max="14" width="14.42578125" style="8" customWidth="1"/>
    <col min="15" max="15" width="18" customWidth="1"/>
    <col min="16" max="16" width="12.85546875" customWidth="1"/>
    <col min="17" max="17" width="27.42578125" customWidth="1"/>
    <col min="18" max="18" width="14.140625" customWidth="1"/>
  </cols>
  <sheetData>
    <row r="2" spans="1:14" ht="26.25" x14ac:dyDescent="0.4">
      <c r="A2" s="1" t="s">
        <v>136</v>
      </c>
      <c r="B2" s="2"/>
      <c r="C2" s="3"/>
      <c r="D2" s="3"/>
      <c r="E2" s="4"/>
      <c r="J2" s="4"/>
    </row>
    <row r="4" spans="1:14" ht="30" x14ac:dyDescent="0.25">
      <c r="A4" s="35" t="s">
        <v>0</v>
      </c>
      <c r="B4" s="35" t="s">
        <v>1</v>
      </c>
      <c r="C4" s="35" t="s">
        <v>2</v>
      </c>
      <c r="D4" s="35" t="s">
        <v>3</v>
      </c>
      <c r="E4" s="36" t="s">
        <v>4</v>
      </c>
      <c r="F4" s="37"/>
      <c r="G4" s="35" t="s">
        <v>5</v>
      </c>
      <c r="H4" s="35" t="s">
        <v>2</v>
      </c>
      <c r="I4" s="35" t="s">
        <v>6</v>
      </c>
      <c r="J4" s="36" t="s">
        <v>4</v>
      </c>
      <c r="K4" s="59"/>
      <c r="L4" s="34" t="s">
        <v>135</v>
      </c>
    </row>
    <row r="5" spans="1:14" ht="30" x14ac:dyDescent="0.25">
      <c r="A5" s="7" t="s">
        <v>7</v>
      </c>
      <c r="B5" s="7" t="s">
        <v>8</v>
      </c>
      <c r="C5" s="8" t="s">
        <v>9</v>
      </c>
      <c r="D5" s="9">
        <v>2</v>
      </c>
      <c r="E5" s="10">
        <f>4*TXA_SOL+2*Syringe</f>
        <v>2.9000000000000004</v>
      </c>
      <c r="F5" s="11"/>
      <c r="G5" s="7" t="s">
        <v>10</v>
      </c>
      <c r="H5" s="8" t="s">
        <v>11</v>
      </c>
      <c r="I5" s="9">
        <v>1</v>
      </c>
      <c r="J5" s="10">
        <f>2*TXA_SOL+NaCl_20ml+Syringe</f>
        <v>1.5565000000000002</v>
      </c>
    </row>
    <row r="6" spans="1:14" ht="30" x14ac:dyDescent="0.25">
      <c r="A6" s="7" t="s">
        <v>15</v>
      </c>
      <c r="B6" s="7" t="s">
        <v>8</v>
      </c>
      <c r="C6" s="8" t="s">
        <v>16</v>
      </c>
      <c r="D6" s="9">
        <f>(weight*0.02)+1.5</f>
        <v>3.0358902996444899</v>
      </c>
      <c r="E6" s="12">
        <f>(6*TXA_SOL)+2*Syringe+NaCl_20ml*2.5</f>
        <v>4.2662500000000003</v>
      </c>
      <c r="F6" s="11"/>
      <c r="G6" s="7" t="s">
        <v>10</v>
      </c>
      <c r="H6" s="8" t="s">
        <v>17</v>
      </c>
      <c r="I6" s="9">
        <v>1.5</v>
      </c>
      <c r="J6" s="10">
        <f>3*TXA_SOL+NaCl_20ml*2.5+Syringe</f>
        <v>2.2662500000000003</v>
      </c>
    </row>
    <row r="7" spans="1:14" ht="30" x14ac:dyDescent="0.25">
      <c r="A7" s="7" t="s">
        <v>20</v>
      </c>
      <c r="B7" s="7" t="s">
        <v>8</v>
      </c>
      <c r="C7" s="8" t="s">
        <v>21</v>
      </c>
      <c r="D7" s="9">
        <v>3</v>
      </c>
      <c r="E7" s="10">
        <f>6*TXA_SOL+2*Syringe+NaCl_20ml*7.5</f>
        <v>4.7987500000000001</v>
      </c>
      <c r="F7" s="11"/>
      <c r="G7" s="7" t="s">
        <v>10</v>
      </c>
      <c r="H7" s="8" t="s">
        <v>22</v>
      </c>
      <c r="I7" s="9">
        <v>3</v>
      </c>
      <c r="J7" s="10">
        <f>6*TXA_SOL+Syringe+NaCl_20ml*7.5</f>
        <v>4.4487500000000004</v>
      </c>
    </row>
    <row r="8" spans="1:14" x14ac:dyDescent="0.25">
      <c r="A8" s="38" t="s">
        <v>25</v>
      </c>
      <c r="B8" s="38"/>
      <c r="C8" s="39"/>
      <c r="D8" s="40">
        <f>AVERAGE(D5:D7)</f>
        <v>2.6786300998814965</v>
      </c>
      <c r="E8" s="41">
        <f>AVERAGE(E5:E7)</f>
        <v>3.9883333333333333</v>
      </c>
      <c r="F8" s="42"/>
      <c r="G8" s="43"/>
      <c r="H8" s="44"/>
      <c r="I8" s="45">
        <f>AVERAGE(I5:I7)</f>
        <v>1.8333333333333333</v>
      </c>
      <c r="J8" s="41">
        <f>AVERAGE(J5:J7)</f>
        <v>2.757166666666667</v>
      </c>
      <c r="K8" s="43"/>
    </row>
    <row r="9" spans="1:14" x14ac:dyDescent="0.25">
      <c r="A9" s="7" t="s">
        <v>26</v>
      </c>
      <c r="B9" s="7" t="s">
        <v>27</v>
      </c>
      <c r="C9" s="8" t="s">
        <v>28</v>
      </c>
      <c r="D9" s="8">
        <v>3.5</v>
      </c>
      <c r="E9" s="13">
        <f>4*TXA_Tablet500mg+3*TXA_SOL+Syringe+NaCl_20ml</f>
        <v>2.3085</v>
      </c>
      <c r="F9" s="11"/>
      <c r="G9" s="7" t="s">
        <v>29</v>
      </c>
      <c r="H9" s="8" t="s">
        <v>30</v>
      </c>
      <c r="I9" s="9">
        <v>1</v>
      </c>
      <c r="J9" s="10">
        <f>2*TXA_SOL+NaCl_20ml+Syringe</f>
        <v>1.5565000000000002</v>
      </c>
      <c r="N9" s="13"/>
    </row>
    <row r="10" spans="1:14" x14ac:dyDescent="0.25">
      <c r="A10" s="38" t="s">
        <v>25</v>
      </c>
      <c r="B10" s="38"/>
      <c r="C10" s="39"/>
      <c r="D10" s="39">
        <v>3.5</v>
      </c>
      <c r="E10" s="41">
        <f>E9</f>
        <v>2.3085</v>
      </c>
      <c r="F10" s="42"/>
      <c r="G10" s="43"/>
      <c r="H10" s="44"/>
      <c r="I10" s="45">
        <f>I9</f>
        <v>1</v>
      </c>
      <c r="J10" s="41">
        <f>J9</f>
        <v>1.5565000000000002</v>
      </c>
      <c r="K10" s="43"/>
      <c r="N10" s="13"/>
    </row>
    <row r="11" spans="1:14" x14ac:dyDescent="0.25">
      <c r="A11" s="7" t="s">
        <v>12</v>
      </c>
      <c r="B11" s="7" t="s">
        <v>13</v>
      </c>
      <c r="C11" s="15" t="s">
        <v>14</v>
      </c>
      <c r="D11" s="16">
        <v>6</v>
      </c>
      <c r="E11" s="10">
        <f>12*TXA_SOL+2*Syringe</f>
        <v>7.3000000000000007</v>
      </c>
      <c r="F11" s="11"/>
      <c r="G11" s="7" t="s">
        <v>31</v>
      </c>
      <c r="H11" s="8" t="s">
        <v>32</v>
      </c>
      <c r="I11" s="9">
        <v>3</v>
      </c>
      <c r="J11" s="10">
        <f>6*TXA_SOL+Syringe</f>
        <v>3.6500000000000004</v>
      </c>
    </row>
    <row r="12" spans="1:14" ht="33" customHeight="1" x14ac:dyDescent="0.25">
      <c r="A12" s="14" t="s">
        <v>35</v>
      </c>
      <c r="B12" s="14" t="s">
        <v>13</v>
      </c>
      <c r="C12" s="15" t="s">
        <v>36</v>
      </c>
      <c r="D12" s="16">
        <v>5</v>
      </c>
      <c r="E12" s="10">
        <f>10*TXA_SOL+2*Syringe+10*NaCl_20ml</f>
        <v>7.2650000000000006</v>
      </c>
      <c r="F12" s="11"/>
      <c r="G12" s="14" t="s">
        <v>31</v>
      </c>
      <c r="H12" s="15" t="s">
        <v>37</v>
      </c>
      <c r="I12" s="9">
        <v>2</v>
      </c>
      <c r="J12" s="10">
        <f>4*TXA_SOL+5*NaCl_20ml+Syringe</f>
        <v>3.0825</v>
      </c>
      <c r="L12" s="14" t="s">
        <v>38</v>
      </c>
      <c r="M12" s="14"/>
    </row>
    <row r="13" spans="1:14" ht="30" x14ac:dyDescent="0.25">
      <c r="A13" s="7" t="s">
        <v>18</v>
      </c>
      <c r="B13" s="7" t="s">
        <v>13</v>
      </c>
      <c r="C13" s="8" t="s">
        <v>19</v>
      </c>
      <c r="D13" s="9">
        <v>3</v>
      </c>
      <c r="E13" s="13">
        <f>6*TXA_SOL+NaCl_20ml*2.5+2*Syringe</f>
        <v>4.2662500000000003</v>
      </c>
      <c r="F13" s="11"/>
      <c r="G13" s="17" t="s">
        <v>31</v>
      </c>
      <c r="H13" s="18" t="s">
        <v>39</v>
      </c>
      <c r="I13" s="9">
        <v>3</v>
      </c>
      <c r="J13" s="10">
        <f>6*TXA_SOL+Syringe</f>
        <v>3.6500000000000004</v>
      </c>
      <c r="K13" s="46"/>
    </row>
    <row r="14" spans="1:14" ht="45" x14ac:dyDescent="0.25">
      <c r="A14" s="7" t="s">
        <v>23</v>
      </c>
      <c r="B14" s="7" t="s">
        <v>13</v>
      </c>
      <c r="C14" s="8" t="s">
        <v>24</v>
      </c>
      <c r="D14" s="9">
        <f>weight*((3*0.015+2*0.01))+2</f>
        <v>6.9916434738445918</v>
      </c>
      <c r="E14" s="13">
        <f>14*TXA_SOL+2*Syringe+NaCl_20ml*1.5</f>
        <v>8.5597500000000011</v>
      </c>
      <c r="F14" s="11"/>
      <c r="G14" s="7" t="s">
        <v>31</v>
      </c>
      <c r="H14" s="8" t="s">
        <v>40</v>
      </c>
      <c r="I14" s="9">
        <f>weight*0.015+weight*0.02</f>
        <v>2.6878080243778566</v>
      </c>
      <c r="J14" s="10">
        <f>TXA_SOL*5+Syringe</f>
        <v>3.1</v>
      </c>
    </row>
    <row r="15" spans="1:14" ht="30" x14ac:dyDescent="0.25">
      <c r="A15" s="7" t="s">
        <v>20</v>
      </c>
      <c r="B15" s="7" t="s">
        <v>13</v>
      </c>
      <c r="C15" s="8" t="s">
        <v>21</v>
      </c>
      <c r="D15" s="16" t="s">
        <v>41</v>
      </c>
      <c r="E15" s="13"/>
      <c r="F15" s="11"/>
      <c r="G15" s="7" t="s">
        <v>31</v>
      </c>
      <c r="H15" s="8" t="s">
        <v>42</v>
      </c>
      <c r="I15" s="9">
        <v>1.5</v>
      </c>
      <c r="J15" s="10">
        <f>3*TXA_SOL+Syringe</f>
        <v>2</v>
      </c>
      <c r="L15" s="14" t="s">
        <v>43</v>
      </c>
      <c r="M15" s="14"/>
    </row>
    <row r="16" spans="1:14" ht="43.5" x14ac:dyDescent="0.25">
      <c r="A16" s="7" t="s">
        <v>33</v>
      </c>
      <c r="B16" s="7" t="s">
        <v>13</v>
      </c>
      <c r="C16" s="47" t="s">
        <v>34</v>
      </c>
      <c r="D16" s="9">
        <f>weight*0.015+0.8</f>
        <v>1.9519177247333672</v>
      </c>
      <c r="E16" s="10">
        <f>TXA_SOL*4+2*Syringe+NaCl_20ml*4</f>
        <v>3.3260000000000005</v>
      </c>
      <c r="F16" s="11"/>
      <c r="G16" s="7" t="s">
        <v>31</v>
      </c>
      <c r="H16" s="8" t="s">
        <v>44</v>
      </c>
      <c r="I16" s="9">
        <f>weight*0.015</f>
        <v>1.1519177247333672</v>
      </c>
      <c r="J16" s="10">
        <f>TXA_SOL*2+Syringe</f>
        <v>1.4500000000000002</v>
      </c>
    </row>
    <row r="17" spans="1:14" x14ac:dyDescent="0.25">
      <c r="A17" s="38" t="s">
        <v>25</v>
      </c>
      <c r="B17" s="38"/>
      <c r="C17" s="39"/>
      <c r="D17" s="40">
        <f>AVERAGE(D11:D16)</f>
        <v>4.5887122397155915</v>
      </c>
      <c r="E17" s="41">
        <f>AVERAGE(E11:E16)</f>
        <v>6.1434000000000006</v>
      </c>
      <c r="F17" s="48"/>
      <c r="G17" s="41"/>
      <c r="H17" s="41"/>
      <c r="I17" s="49"/>
      <c r="J17" s="41">
        <f>AVERAGE(J11:J16)</f>
        <v>2.8220833333333335</v>
      </c>
      <c r="K17" s="43"/>
    </row>
    <row r="18" spans="1:14" x14ac:dyDescent="0.25">
      <c r="A18" s="7" t="s">
        <v>45</v>
      </c>
      <c r="B18" s="7" t="s">
        <v>10</v>
      </c>
      <c r="C18" s="8" t="s">
        <v>46</v>
      </c>
      <c r="D18" s="9">
        <v>3</v>
      </c>
      <c r="E18" s="10">
        <f>Syringe+6*TXA_SOL+NaCl_20ml*2.25</f>
        <v>3.8896250000000006</v>
      </c>
      <c r="F18" s="11"/>
      <c r="G18" s="7" t="s">
        <v>49</v>
      </c>
      <c r="H18" s="8" t="s">
        <v>50</v>
      </c>
      <c r="I18" s="9">
        <v>1</v>
      </c>
      <c r="J18" s="10">
        <f>Syringe+2*TXA_SOL</f>
        <v>1.4500000000000002</v>
      </c>
      <c r="K18" s="50"/>
    </row>
    <row r="19" spans="1:14" x14ac:dyDescent="0.25">
      <c r="A19" s="7" t="s">
        <v>47</v>
      </c>
      <c r="B19" s="7" t="s">
        <v>10</v>
      </c>
      <c r="C19" s="8" t="s">
        <v>48</v>
      </c>
      <c r="D19" s="9">
        <f>weight*0.015</f>
        <v>1.1519177247333672</v>
      </c>
      <c r="E19" s="10">
        <f>2*TXA_SOL+Syringe+NaCl_20ml*5</f>
        <v>1.9825000000000002</v>
      </c>
      <c r="F19" s="19"/>
      <c r="G19" s="7" t="s">
        <v>49</v>
      </c>
      <c r="H19" s="8" t="s">
        <v>53</v>
      </c>
      <c r="I19" s="9">
        <f>weight*0.015</f>
        <v>1.1519177247333672</v>
      </c>
      <c r="J19" s="10">
        <f>TXA_SOL*2+Syringe</f>
        <v>1.4500000000000002</v>
      </c>
      <c r="K19" s="50"/>
    </row>
    <row r="20" spans="1:14" x14ac:dyDescent="0.25">
      <c r="A20" s="7" t="s">
        <v>51</v>
      </c>
      <c r="B20" s="7" t="s">
        <v>29</v>
      </c>
      <c r="C20" s="8" t="s">
        <v>52</v>
      </c>
      <c r="D20" s="9">
        <v>1</v>
      </c>
      <c r="E20" s="10">
        <f>Syringe+2*TXA_SOL+NaCl_20ml*0.5</f>
        <v>1.5032500000000002</v>
      </c>
      <c r="F20" s="19"/>
      <c r="G20" s="7" t="s">
        <v>31</v>
      </c>
      <c r="H20" s="8" t="s">
        <v>54</v>
      </c>
      <c r="I20" s="9">
        <v>2</v>
      </c>
      <c r="J20" s="10">
        <f>Syringe+4*TXA_SOL</f>
        <v>2.5500000000000003</v>
      </c>
      <c r="K20" s="50"/>
    </row>
    <row r="21" spans="1:14" ht="30" x14ac:dyDescent="0.25">
      <c r="A21" s="7" t="s">
        <v>55</v>
      </c>
      <c r="B21" s="7" t="s">
        <v>29</v>
      </c>
      <c r="C21" s="8" t="s">
        <v>56</v>
      </c>
      <c r="D21" s="9">
        <v>1.5</v>
      </c>
      <c r="E21" s="10">
        <f>Syringe+3*TXA_SOL+NaCl_20ml*5</f>
        <v>2.5324999999999998</v>
      </c>
      <c r="F21" s="19"/>
      <c r="G21" s="7" t="s">
        <v>31</v>
      </c>
      <c r="H21" s="8" t="s">
        <v>57</v>
      </c>
      <c r="I21" s="9">
        <v>1.5</v>
      </c>
      <c r="J21" s="10">
        <f>Syringe+3*TXA_SOL+NaCl_20ml*5</f>
        <v>2.5324999999999998</v>
      </c>
      <c r="K21" s="50"/>
    </row>
    <row r="22" spans="1:14" x14ac:dyDescent="0.25">
      <c r="A22" s="7" t="s">
        <v>58</v>
      </c>
      <c r="B22" s="7" t="s">
        <v>29</v>
      </c>
      <c r="C22" s="8" t="s">
        <v>59</v>
      </c>
      <c r="D22" s="9">
        <v>2</v>
      </c>
      <c r="E22" s="10">
        <f>Syringe+4*TXA_SOL</f>
        <v>2.5500000000000003</v>
      </c>
      <c r="F22" s="19"/>
      <c r="G22" s="7" t="s">
        <v>31</v>
      </c>
      <c r="H22" s="8" t="s">
        <v>60</v>
      </c>
      <c r="I22" s="9">
        <f>weight*0.015</f>
        <v>1.1519177247333672</v>
      </c>
      <c r="J22" s="10">
        <f>2*TXA_SOL+Syringe</f>
        <v>1.4500000000000002</v>
      </c>
      <c r="K22" s="50"/>
    </row>
    <row r="23" spans="1:14" ht="27" customHeight="1" x14ac:dyDescent="0.25">
      <c r="A23" s="7" t="s">
        <v>61</v>
      </c>
      <c r="B23" s="7" t="s">
        <v>29</v>
      </c>
      <c r="C23" s="8" t="s">
        <v>56</v>
      </c>
      <c r="D23" s="9">
        <v>1.5</v>
      </c>
      <c r="E23" s="10">
        <f>Syringe+3*TXA_SOL+NaCl_20ml*5</f>
        <v>2.5324999999999998</v>
      </c>
      <c r="F23" s="19"/>
      <c r="G23" s="7" t="s">
        <v>31</v>
      </c>
      <c r="H23" s="8" t="s">
        <v>62</v>
      </c>
      <c r="I23" s="9">
        <f>weight*0.02</f>
        <v>1.5358902996444896</v>
      </c>
      <c r="J23" s="10">
        <f>TXA_SOL*3+Syringe</f>
        <v>2</v>
      </c>
      <c r="K23" s="46"/>
    </row>
    <row r="24" spans="1:14" ht="27" customHeight="1" x14ac:dyDescent="0.25">
      <c r="A24" s="51" t="s">
        <v>64</v>
      </c>
      <c r="B24" s="14" t="s">
        <v>29</v>
      </c>
      <c r="C24" s="15" t="s">
        <v>63</v>
      </c>
      <c r="D24" s="9">
        <f>weight*0.015</f>
        <v>1.1519177247333672</v>
      </c>
      <c r="E24" s="10">
        <f>Syringe+2*TXA_SOL</f>
        <v>1.4500000000000002</v>
      </c>
      <c r="F24" s="19"/>
      <c r="G24" s="14" t="s">
        <v>31</v>
      </c>
      <c r="H24" s="15" t="s">
        <v>65</v>
      </c>
      <c r="I24" s="9">
        <f>weight*0.01</f>
        <v>0.76794514982224482</v>
      </c>
      <c r="J24" s="10">
        <f>Syringe+TXA_SOL*2</f>
        <v>1.4500000000000002</v>
      </c>
      <c r="K24" s="46"/>
    </row>
    <row r="25" spans="1:14" ht="30" x14ac:dyDescent="0.25">
      <c r="A25" s="14" t="s">
        <v>66</v>
      </c>
      <c r="B25" s="7" t="s">
        <v>29</v>
      </c>
      <c r="C25" s="8" t="s">
        <v>67</v>
      </c>
      <c r="D25" s="9">
        <v>2</v>
      </c>
      <c r="E25" s="10">
        <f>Syringe+4*TXA_SOL+NaCl_20ml*7.5</f>
        <v>3.3487500000000003</v>
      </c>
      <c r="F25" s="20"/>
      <c r="G25" s="7" t="s">
        <v>31</v>
      </c>
      <c r="H25" s="8" t="s">
        <v>68</v>
      </c>
      <c r="I25" s="9">
        <f>weight*0.02</f>
        <v>1.5358902996444896</v>
      </c>
      <c r="J25" s="10">
        <f>TXA_SOL*3+Syringe+NaCl_20ml*5</f>
        <v>2.5324999999999998</v>
      </c>
      <c r="K25" s="46"/>
    </row>
    <row r="26" spans="1:14" ht="30" x14ac:dyDescent="0.25">
      <c r="A26" s="7" t="s">
        <v>69</v>
      </c>
      <c r="B26" s="7" t="s">
        <v>29</v>
      </c>
      <c r="C26" s="8" t="s">
        <v>70</v>
      </c>
      <c r="D26" s="9">
        <v>3</v>
      </c>
      <c r="E26" s="10">
        <f>Syringe+6*TXA_SOL+NaCl_20ml*5</f>
        <v>4.1825000000000001</v>
      </c>
      <c r="F26" s="19"/>
      <c r="G26" s="7" t="s">
        <v>31</v>
      </c>
      <c r="H26" s="8" t="s">
        <v>65</v>
      </c>
      <c r="I26" s="9">
        <f>weight*0.01</f>
        <v>0.76794514982224482</v>
      </c>
      <c r="J26" s="10">
        <f>TXA_SOL*2+Syringe</f>
        <v>1.4500000000000002</v>
      </c>
      <c r="K26" s="50"/>
    </row>
    <row r="27" spans="1:14" ht="30" x14ac:dyDescent="0.25">
      <c r="A27" s="7" t="s">
        <v>71</v>
      </c>
      <c r="B27" s="7" t="s">
        <v>29</v>
      </c>
      <c r="C27" s="8" t="s">
        <v>70</v>
      </c>
      <c r="D27" s="16"/>
      <c r="E27" s="10" t="s">
        <v>138</v>
      </c>
      <c r="F27" s="19"/>
      <c r="G27" s="7" t="s">
        <v>31</v>
      </c>
      <c r="H27" s="8" t="s">
        <v>72</v>
      </c>
      <c r="I27" s="9">
        <f>weight*0.02</f>
        <v>1.5358902996444896</v>
      </c>
      <c r="K27" s="10">
        <f>TXA_SOL*3+Syringe</f>
        <v>2</v>
      </c>
      <c r="N27" s="8">
        <v>2</v>
      </c>
    </row>
    <row r="28" spans="1:14" ht="30" x14ac:dyDescent="0.25">
      <c r="A28" s="7" t="s">
        <v>75</v>
      </c>
      <c r="B28" s="7" t="s">
        <v>29</v>
      </c>
      <c r="C28" s="8" t="s">
        <v>70</v>
      </c>
      <c r="D28" s="16"/>
      <c r="E28" s="10" t="s">
        <v>138</v>
      </c>
      <c r="F28" s="19"/>
      <c r="G28" s="7" t="s">
        <v>31</v>
      </c>
      <c r="H28" s="8" t="s">
        <v>72</v>
      </c>
      <c r="I28" s="9">
        <f>weight*0.02</f>
        <v>1.5358902996444896</v>
      </c>
      <c r="K28" s="10">
        <f>TXA_SOL*3+Syringe</f>
        <v>2</v>
      </c>
    </row>
    <row r="29" spans="1:14" ht="30" x14ac:dyDescent="0.25">
      <c r="A29" s="7" t="s">
        <v>78</v>
      </c>
      <c r="B29" s="7" t="s">
        <v>29</v>
      </c>
      <c r="C29" s="8" t="s">
        <v>70</v>
      </c>
      <c r="D29" s="16"/>
      <c r="E29" s="10" t="s">
        <v>138</v>
      </c>
      <c r="F29" s="19"/>
      <c r="G29" s="7" t="s">
        <v>31</v>
      </c>
      <c r="H29" s="8" t="s">
        <v>79</v>
      </c>
      <c r="I29" s="9">
        <f>weight*0.03</f>
        <v>2.3038354494667344</v>
      </c>
      <c r="K29" s="10">
        <f>TXA_SOL*5+Syringe</f>
        <v>3.1</v>
      </c>
    </row>
    <row r="30" spans="1:14" ht="30" x14ac:dyDescent="0.25">
      <c r="A30" s="7" t="s">
        <v>73</v>
      </c>
      <c r="B30" s="7" t="s">
        <v>29</v>
      </c>
      <c r="C30" s="8" t="s">
        <v>74</v>
      </c>
      <c r="D30" s="9">
        <v>2</v>
      </c>
      <c r="E30" s="10">
        <f>Syringe+4*TXA_SOL+NaCl_20ml*2.5</f>
        <v>2.8162500000000001</v>
      </c>
      <c r="F30" s="19"/>
      <c r="G30" s="7" t="s">
        <v>31</v>
      </c>
      <c r="H30" s="8" t="s">
        <v>82</v>
      </c>
      <c r="I30" s="16">
        <v>2</v>
      </c>
      <c r="J30" s="10">
        <f>AVERAGE(K27:K30)</f>
        <v>2.5456250000000002</v>
      </c>
      <c r="K30" s="10">
        <f>Syringe+4*TXA_SOL+NaCl_20ml*5</f>
        <v>3.0825000000000005</v>
      </c>
    </row>
    <row r="31" spans="1:14" x14ac:dyDescent="0.25">
      <c r="A31" s="7" t="s">
        <v>76</v>
      </c>
      <c r="B31" s="7" t="s">
        <v>29</v>
      </c>
      <c r="C31" s="8" t="s">
        <v>77</v>
      </c>
      <c r="D31" s="9">
        <v>2.5</v>
      </c>
      <c r="E31" s="10">
        <f>Syringe+5*TXA_SOL</f>
        <v>3.1</v>
      </c>
      <c r="F31" s="19"/>
      <c r="G31" s="7" t="s">
        <v>31</v>
      </c>
      <c r="H31" s="8" t="s">
        <v>50</v>
      </c>
      <c r="I31" s="9">
        <v>1</v>
      </c>
      <c r="J31" s="10">
        <f>Syringe+2*TXA_SOL</f>
        <v>1.4500000000000002</v>
      </c>
      <c r="K31" s="46"/>
    </row>
    <row r="32" spans="1:14" x14ac:dyDescent="0.25">
      <c r="A32" s="7" t="s">
        <v>80</v>
      </c>
      <c r="B32" s="7" t="s">
        <v>29</v>
      </c>
      <c r="C32" s="8" t="s">
        <v>81</v>
      </c>
      <c r="D32" s="9">
        <v>2</v>
      </c>
      <c r="E32" s="10">
        <f>Syringe+4*TXA_SOL*NaCl_20ml*5</f>
        <v>1.5215000000000001</v>
      </c>
      <c r="F32" s="19"/>
      <c r="G32" s="7" t="s">
        <v>31</v>
      </c>
      <c r="H32" s="8" t="s">
        <v>87</v>
      </c>
      <c r="I32" s="9">
        <f>weight*0.01</f>
        <v>0.76794514982224482</v>
      </c>
      <c r="J32" s="10">
        <f>TXA_SOL*2+Syringe</f>
        <v>1.4500000000000002</v>
      </c>
      <c r="K32" s="50"/>
    </row>
    <row r="33" spans="1:13" ht="30" x14ac:dyDescent="0.25">
      <c r="A33" s="7" t="s">
        <v>83</v>
      </c>
      <c r="B33" s="7" t="s">
        <v>29</v>
      </c>
      <c r="C33" s="8" t="s">
        <v>84</v>
      </c>
      <c r="D33" s="9">
        <v>0.75</v>
      </c>
      <c r="E33" s="10">
        <f>Syringe+2*TXA_SOL+NaCl_20ml*0.75</f>
        <v>1.5298750000000001</v>
      </c>
      <c r="F33" s="19"/>
      <c r="G33" s="7" t="s">
        <v>31</v>
      </c>
      <c r="H33" s="8" t="s">
        <v>88</v>
      </c>
      <c r="I33" s="9">
        <v>0.75</v>
      </c>
      <c r="J33" s="10">
        <f>Syringe+2*TXA_SOL+NaCl_20ml*0.75</f>
        <v>1.5298750000000001</v>
      </c>
      <c r="K33" s="46"/>
    </row>
    <row r="34" spans="1:13" ht="30" x14ac:dyDescent="0.25">
      <c r="A34" s="7" t="s">
        <v>85</v>
      </c>
      <c r="B34" s="7" t="s">
        <v>29</v>
      </c>
      <c r="C34" s="8" t="s">
        <v>86</v>
      </c>
      <c r="D34" s="9">
        <v>3</v>
      </c>
      <c r="E34" s="10">
        <f>Syringe+6*TXA_SOL+NaCl_20ml*2.5</f>
        <v>3.9162500000000002</v>
      </c>
      <c r="F34" s="19"/>
      <c r="G34" s="7" t="s">
        <v>31</v>
      </c>
      <c r="H34" s="8" t="s">
        <v>89</v>
      </c>
      <c r="I34" s="9">
        <f>weight*0.03</f>
        <v>2.3038354494667344</v>
      </c>
      <c r="J34" s="10">
        <f>TXA_SOL*5+Syringe</f>
        <v>3.1</v>
      </c>
      <c r="K34" s="46"/>
    </row>
    <row r="35" spans="1:13" x14ac:dyDescent="0.25">
      <c r="A35" s="7" t="s">
        <v>92</v>
      </c>
      <c r="B35" s="7" t="s">
        <v>29</v>
      </c>
      <c r="C35" s="8" t="s">
        <v>86</v>
      </c>
      <c r="D35" s="16"/>
      <c r="E35" s="10" t="s">
        <v>138</v>
      </c>
      <c r="F35" s="19"/>
      <c r="G35" s="7" t="s">
        <v>31</v>
      </c>
      <c r="H35" s="8"/>
      <c r="I35" s="9"/>
      <c r="J35" s="10" t="s">
        <v>138</v>
      </c>
      <c r="K35" s="46"/>
    </row>
    <row r="36" spans="1:13" ht="30" x14ac:dyDescent="0.25">
      <c r="A36" s="7" t="s">
        <v>15</v>
      </c>
      <c r="B36" s="7" t="s">
        <v>29</v>
      </c>
      <c r="C36" s="8" t="s">
        <v>17</v>
      </c>
      <c r="D36" s="16"/>
      <c r="E36" s="10" t="s">
        <v>137</v>
      </c>
      <c r="F36" s="19"/>
      <c r="G36" s="7" t="s">
        <v>31</v>
      </c>
      <c r="H36" s="8" t="s">
        <v>95</v>
      </c>
      <c r="I36" s="9">
        <f>weight*0.03</f>
        <v>2.3038354494667344</v>
      </c>
      <c r="J36" s="10">
        <f>TXA_SOL*5+Syringe</f>
        <v>3.1</v>
      </c>
      <c r="K36" s="50"/>
      <c r="L36" s="14" t="s">
        <v>43</v>
      </c>
      <c r="M36" s="14"/>
    </row>
    <row r="37" spans="1:13" x14ac:dyDescent="0.25">
      <c r="A37" s="7" t="s">
        <v>90</v>
      </c>
      <c r="B37" s="7" t="s">
        <v>29</v>
      </c>
      <c r="C37" s="8" t="s">
        <v>91</v>
      </c>
      <c r="D37" s="9">
        <v>1.5</v>
      </c>
      <c r="E37" s="10">
        <f>Syringe+3*TXA_SOL+NaCl_20ml</f>
        <v>2.1065</v>
      </c>
      <c r="F37" s="19"/>
      <c r="G37" s="7" t="s">
        <v>31</v>
      </c>
      <c r="H37" s="8" t="s">
        <v>98</v>
      </c>
      <c r="I37" s="9">
        <v>1.5</v>
      </c>
      <c r="J37" s="10">
        <f>Syringe+3*TXA_SOL</f>
        <v>2</v>
      </c>
      <c r="K37" s="50"/>
    </row>
    <row r="38" spans="1:13" x14ac:dyDescent="0.25">
      <c r="A38" s="7" t="s">
        <v>93</v>
      </c>
      <c r="B38" s="7" t="s">
        <v>29</v>
      </c>
      <c r="C38" s="8" t="s">
        <v>94</v>
      </c>
      <c r="D38" s="9">
        <v>3</v>
      </c>
      <c r="E38" s="10">
        <f>Syringe+6*TXA_SOL+NaCl_20ml*5</f>
        <v>4.1825000000000001</v>
      </c>
      <c r="F38" s="19"/>
      <c r="G38" s="7" t="s">
        <v>31</v>
      </c>
      <c r="H38" s="8" t="s">
        <v>101</v>
      </c>
      <c r="I38" s="9">
        <f>weight*0.02</f>
        <v>1.5358902996444896</v>
      </c>
      <c r="J38" s="10">
        <f>TXA_SOL*3+Syringe</f>
        <v>2</v>
      </c>
      <c r="K38" s="50"/>
    </row>
    <row r="39" spans="1:13" x14ac:dyDescent="0.25">
      <c r="A39" s="7" t="s">
        <v>96</v>
      </c>
      <c r="B39" s="7" t="s">
        <v>29</v>
      </c>
      <c r="C39" s="8" t="s">
        <v>97</v>
      </c>
      <c r="D39" s="9">
        <v>1</v>
      </c>
      <c r="E39" s="10">
        <f>Syringe+2*TXA_SOL+NaCl_20ml*2.5</f>
        <v>1.7162500000000001</v>
      </c>
      <c r="F39" s="19"/>
      <c r="G39" s="7" t="s">
        <v>31</v>
      </c>
      <c r="H39" s="8" t="s">
        <v>103</v>
      </c>
      <c r="I39" s="9">
        <v>1</v>
      </c>
      <c r="J39" s="10">
        <f>Syringe+2*TXA_SOL+NaCl_20ml*2.5</f>
        <v>1.7162500000000001</v>
      </c>
      <c r="K39" s="50"/>
    </row>
    <row r="40" spans="1:13" ht="21.75" customHeight="1" x14ac:dyDescent="0.25">
      <c r="A40" s="14" t="s">
        <v>102</v>
      </c>
      <c r="B40" s="14" t="s">
        <v>29</v>
      </c>
      <c r="C40" s="15" t="s">
        <v>81</v>
      </c>
      <c r="D40" s="9">
        <v>2</v>
      </c>
      <c r="E40" s="10">
        <f>4*TXA_SOL+5*NaCl_20ml+Syringe</f>
        <v>3.0825</v>
      </c>
      <c r="F40" s="19"/>
      <c r="G40" s="14" t="s">
        <v>31</v>
      </c>
      <c r="H40" s="15" t="s">
        <v>106</v>
      </c>
      <c r="I40" s="9">
        <f>0.02*weight</f>
        <v>1.5358902996444896</v>
      </c>
      <c r="J40" s="10">
        <f>3*TXA_SOL+NaCl_20ml*5+Syringe</f>
        <v>2.5325000000000002</v>
      </c>
      <c r="K40" s="50"/>
    </row>
    <row r="41" spans="1:13" ht="30" x14ac:dyDescent="0.25">
      <c r="A41" s="7" t="s">
        <v>104</v>
      </c>
      <c r="B41" s="7" t="s">
        <v>29</v>
      </c>
      <c r="C41" s="8" t="s">
        <v>105</v>
      </c>
      <c r="D41" s="9">
        <v>3</v>
      </c>
      <c r="E41" s="10">
        <f>Syringe+6*TXA_SOL+NaCl_20ml*5</f>
        <v>4.1825000000000001</v>
      </c>
      <c r="F41" s="19"/>
      <c r="G41" s="7" t="s">
        <v>31</v>
      </c>
      <c r="H41" s="8" t="s">
        <v>107</v>
      </c>
      <c r="I41" s="9">
        <v>3</v>
      </c>
      <c r="J41" s="10">
        <f>Syringe+6*TXA_SOL</f>
        <v>3.6500000000000004</v>
      </c>
      <c r="K41" s="50"/>
    </row>
    <row r="42" spans="1:13" x14ac:dyDescent="0.25">
      <c r="A42" s="7" t="s">
        <v>108</v>
      </c>
      <c r="B42" s="7" t="s">
        <v>29</v>
      </c>
      <c r="C42" s="52" t="s">
        <v>109</v>
      </c>
      <c r="D42" s="9">
        <v>3</v>
      </c>
      <c r="E42" s="10">
        <f>Syringe+6*TXA_SOL+NaCl_20ml*3</f>
        <v>3.9695000000000005</v>
      </c>
      <c r="F42" s="19"/>
      <c r="G42" s="7" t="s">
        <v>31</v>
      </c>
      <c r="H42" s="52" t="s">
        <v>110</v>
      </c>
      <c r="I42" s="53">
        <f>weight*0.04</f>
        <v>3.0717805992889793</v>
      </c>
      <c r="J42" s="10">
        <f>TXA_SOL*6+Syringe</f>
        <v>3.6500000000000004</v>
      </c>
      <c r="K42" s="50"/>
      <c r="L42" s="14" t="s">
        <v>43</v>
      </c>
      <c r="M42" s="14"/>
    </row>
    <row r="43" spans="1:13" x14ac:dyDescent="0.25">
      <c r="A43" s="7" t="s">
        <v>111</v>
      </c>
      <c r="B43" s="7" t="s">
        <v>29</v>
      </c>
      <c r="C43" s="52" t="s">
        <v>112</v>
      </c>
      <c r="D43" s="53">
        <v>1</v>
      </c>
      <c r="E43" s="10">
        <f>Syringe+2*TXA_SOL+NaCl_20ml*5</f>
        <v>1.9825000000000002</v>
      </c>
      <c r="F43" s="19"/>
      <c r="G43" s="7" t="s">
        <v>31</v>
      </c>
      <c r="H43" s="52" t="s">
        <v>113</v>
      </c>
      <c r="I43" s="53">
        <v>1</v>
      </c>
      <c r="J43" s="10">
        <f>Syringe+2*TXA_SOL+NaCl_20ml*12.5</f>
        <v>2.78125</v>
      </c>
      <c r="K43" s="50"/>
    </row>
    <row r="44" spans="1:13" x14ac:dyDescent="0.25">
      <c r="A44" s="14" t="s">
        <v>114</v>
      </c>
      <c r="B44" s="14" t="s">
        <v>29</v>
      </c>
      <c r="C44" s="52" t="s">
        <v>115</v>
      </c>
      <c r="D44" s="53">
        <v>3</v>
      </c>
      <c r="E44" s="10">
        <f>6*TXA_SOL+NaCl_20ml*3+Syringe</f>
        <v>3.9695000000000005</v>
      </c>
      <c r="F44" s="19"/>
      <c r="G44" s="14" t="s">
        <v>31</v>
      </c>
      <c r="H44" s="52" t="s">
        <v>116</v>
      </c>
      <c r="I44" s="53">
        <f>weight*0.01*2</f>
        <v>1.5358902996444896</v>
      </c>
      <c r="J44" s="10">
        <f>3*TXA_SOL+10*NaCl_20ml+Syringe</f>
        <v>3.0649999999999999</v>
      </c>
      <c r="K44" s="50"/>
    </row>
    <row r="45" spans="1:13" x14ac:dyDescent="0.25">
      <c r="A45" s="38" t="s">
        <v>25</v>
      </c>
      <c r="B45" s="38"/>
      <c r="C45" s="39"/>
      <c r="D45" s="40"/>
      <c r="E45" s="41">
        <f>AVERAGE(E18:E43)</f>
        <v>2.7656071428571432</v>
      </c>
      <c r="F45" s="54"/>
      <c r="G45" s="43"/>
      <c r="H45" s="44"/>
      <c r="I45" s="45"/>
      <c r="J45" s="41">
        <f>AVERAGE(J18:J43)</f>
        <v>2.1986590909090911</v>
      </c>
      <c r="K45" s="55"/>
    </row>
    <row r="46" spans="1:13" x14ac:dyDescent="0.25">
      <c r="A46" s="7" t="s">
        <v>117</v>
      </c>
      <c r="B46" s="7" t="s">
        <v>49</v>
      </c>
      <c r="C46" s="8" t="s">
        <v>118</v>
      </c>
      <c r="D46" s="9">
        <v>1</v>
      </c>
      <c r="E46" s="10">
        <f>Syringe+2*TXA_SOL+NaCl_20ml*0.5</f>
        <v>1.5032500000000002</v>
      </c>
      <c r="F46" s="19"/>
      <c r="G46" s="7" t="s">
        <v>119</v>
      </c>
      <c r="H46" s="52" t="s">
        <v>120</v>
      </c>
      <c r="I46" s="53">
        <f>3*650/1000</f>
        <v>1.95</v>
      </c>
      <c r="J46" s="10">
        <f>4*TXA_Tablet500mg</f>
        <v>0.20199999999999999</v>
      </c>
      <c r="K46" s="50"/>
    </row>
    <row r="47" spans="1:13" x14ac:dyDescent="0.25">
      <c r="A47" s="7" t="s">
        <v>121</v>
      </c>
      <c r="B47" s="7" t="s">
        <v>49</v>
      </c>
      <c r="C47" s="52" t="s">
        <v>122</v>
      </c>
      <c r="D47" s="9">
        <v>1</v>
      </c>
      <c r="E47" s="10">
        <f>Syringe+2*TXA_SOL+NaCl_20ml*0.5</f>
        <v>1.5032500000000002</v>
      </c>
      <c r="F47" s="19"/>
      <c r="G47" s="7" t="s">
        <v>119</v>
      </c>
      <c r="H47" s="52" t="s">
        <v>120</v>
      </c>
      <c r="I47" s="53">
        <v>1.95</v>
      </c>
      <c r="J47" s="10">
        <f>4*TXA_Tablet500mg</f>
        <v>0.20199999999999999</v>
      </c>
      <c r="K47" s="50"/>
    </row>
    <row r="48" spans="1:13" x14ac:dyDescent="0.25">
      <c r="A48" s="14" t="s">
        <v>140</v>
      </c>
      <c r="B48" s="7" t="s">
        <v>31</v>
      </c>
      <c r="C48" s="8" t="s">
        <v>68</v>
      </c>
      <c r="D48" s="16"/>
      <c r="E48" s="10" t="s">
        <v>137</v>
      </c>
      <c r="F48" s="11"/>
      <c r="G48" s="7" t="s">
        <v>119</v>
      </c>
      <c r="H48" s="52" t="s">
        <v>123</v>
      </c>
      <c r="I48" s="53"/>
      <c r="J48" s="13">
        <f>4*TXA_Tablet500mg</f>
        <v>0.20199999999999999</v>
      </c>
      <c r="K48" s="46"/>
      <c r="L48" s="14" t="s">
        <v>43</v>
      </c>
      <c r="M48" s="14"/>
    </row>
    <row r="49" spans="1:22" x14ac:dyDescent="0.25">
      <c r="A49" s="7" t="s">
        <v>108</v>
      </c>
      <c r="B49" s="7" t="s">
        <v>31</v>
      </c>
      <c r="C49" s="52" t="s">
        <v>110</v>
      </c>
      <c r="D49" s="53"/>
      <c r="E49" s="10" t="s">
        <v>137</v>
      </c>
      <c r="F49" s="11"/>
      <c r="G49" s="7" t="s">
        <v>119</v>
      </c>
      <c r="H49" s="52" t="s">
        <v>124</v>
      </c>
      <c r="I49" s="53">
        <f>weight*0.04</f>
        <v>3.0717805992889793</v>
      </c>
      <c r="J49" s="13">
        <f>6*TXA_Tablet500mg</f>
        <v>0.30299999999999999</v>
      </c>
      <c r="K49" s="46"/>
      <c r="L49" s="14" t="s">
        <v>43</v>
      </c>
      <c r="M49" s="14"/>
    </row>
    <row r="50" spans="1:22" x14ac:dyDescent="0.25">
      <c r="A50" s="7" t="s">
        <v>125</v>
      </c>
      <c r="B50" s="7" t="s">
        <v>49</v>
      </c>
      <c r="C50" s="8" t="s">
        <v>126</v>
      </c>
      <c r="D50" s="9">
        <f>weight*0.015</f>
        <v>1.1519177247333672</v>
      </c>
      <c r="E50" s="10">
        <f>Syringe+TXA_SOL*2</f>
        <v>1.4500000000000002</v>
      </c>
      <c r="F50" s="19"/>
      <c r="G50" s="7" t="s">
        <v>119</v>
      </c>
      <c r="H50" s="52" t="s">
        <v>127</v>
      </c>
      <c r="I50" s="53">
        <f>weight*0.04</f>
        <v>3.0717805992889793</v>
      </c>
      <c r="J50" s="13">
        <f>6*TXA_Tablet500mg</f>
        <v>0.30299999999999999</v>
      </c>
      <c r="K50" s="46"/>
    </row>
    <row r="51" spans="1:22" x14ac:dyDescent="0.25">
      <c r="A51" s="38" t="s">
        <v>25</v>
      </c>
      <c r="B51" s="38"/>
      <c r="C51" s="39"/>
      <c r="D51" s="39"/>
      <c r="E51" s="41">
        <f>AVERAGE(E46:E50)</f>
        <v>1.4855</v>
      </c>
      <c r="F51" s="54"/>
      <c r="G51" s="43"/>
      <c r="H51" s="44"/>
      <c r="I51" s="45"/>
      <c r="J51" s="41">
        <f>AVERAGE(J46:J50)</f>
        <v>0.2424</v>
      </c>
      <c r="K51" s="55"/>
    </row>
    <row r="52" spans="1:22" x14ac:dyDescent="0.25">
      <c r="A52" s="7" t="s">
        <v>99</v>
      </c>
      <c r="B52" s="7" t="s">
        <v>29</v>
      </c>
      <c r="C52" s="8" t="s">
        <v>100</v>
      </c>
      <c r="D52" s="9">
        <v>3</v>
      </c>
      <c r="E52" s="13">
        <f>Syringe+6*TXA_SOL+NaCl_20ml*5</f>
        <v>4.1825000000000001</v>
      </c>
      <c r="F52" s="19"/>
      <c r="G52" s="17" t="s">
        <v>119</v>
      </c>
      <c r="H52" s="18" t="s">
        <v>128</v>
      </c>
      <c r="I52" s="21">
        <v>4</v>
      </c>
      <c r="J52" s="13">
        <f>8*TXA_Tablet500mg</f>
        <v>0.40399999999999997</v>
      </c>
      <c r="K52" s="50"/>
    </row>
    <row r="53" spans="1:22" x14ac:dyDescent="0.25">
      <c r="A53" s="7" t="s">
        <v>108</v>
      </c>
      <c r="B53" s="7" t="s">
        <v>29</v>
      </c>
      <c r="C53" s="8" t="s">
        <v>109</v>
      </c>
      <c r="D53" s="9">
        <v>3</v>
      </c>
      <c r="E53" s="13">
        <f>Syringe+6*TXA_SOL+NaCl_20ml*3</f>
        <v>3.9695000000000005</v>
      </c>
      <c r="F53" s="19"/>
      <c r="G53" s="17" t="s">
        <v>119</v>
      </c>
      <c r="H53" s="56" t="s">
        <v>124</v>
      </c>
      <c r="I53" s="57">
        <f>weight*0.04</f>
        <v>3.0717805992889793</v>
      </c>
      <c r="J53" s="13"/>
      <c r="K53" s="46"/>
      <c r="L53" s="8"/>
      <c r="M53" s="8"/>
    </row>
    <row r="54" spans="1:22" x14ac:dyDescent="0.25">
      <c r="A54" s="38"/>
      <c r="B54" s="38"/>
      <c r="C54" s="39"/>
      <c r="D54" s="39"/>
      <c r="E54" s="41">
        <f>AVERAGE(E52:E53)</f>
        <v>4.0760000000000005</v>
      </c>
      <c r="F54" s="54"/>
      <c r="G54" s="55"/>
      <c r="H54" s="55"/>
      <c r="I54" s="58"/>
      <c r="J54" s="41">
        <f>AVERAGE(J52:J53)</f>
        <v>0.40399999999999997</v>
      </c>
      <c r="K54" s="55"/>
      <c r="L54" s="8"/>
      <c r="M54" s="8"/>
    </row>
    <row r="57" spans="1:22" ht="26.25" x14ac:dyDescent="0.4">
      <c r="A57" s="1" t="s">
        <v>139</v>
      </c>
      <c r="B57" s="2"/>
      <c r="C57" s="22"/>
    </row>
    <row r="59" spans="1:22" x14ac:dyDescent="0.25">
      <c r="A59" s="14" t="s">
        <v>129</v>
      </c>
      <c r="C59" s="15"/>
      <c r="D59" s="15"/>
    </row>
    <row r="60" spans="1:22" s="25" customFormat="1" ht="30" x14ac:dyDescent="0.25">
      <c r="A60" s="15" t="s">
        <v>130</v>
      </c>
      <c r="B60" s="15" t="s">
        <v>131</v>
      </c>
      <c r="C60" s="24" t="s">
        <v>134</v>
      </c>
      <c r="D60" s="23"/>
      <c r="E60" s="5"/>
      <c r="F60" s="24"/>
      <c r="H60" s="15"/>
      <c r="I60" s="15"/>
      <c r="J60" s="23"/>
      <c r="L60" s="15"/>
      <c r="M60" s="15"/>
      <c r="N60" s="8"/>
      <c r="O60"/>
      <c r="P60"/>
      <c r="Q60"/>
      <c r="R60"/>
      <c r="S60"/>
      <c r="T60"/>
      <c r="U60"/>
      <c r="V60"/>
    </row>
    <row r="61" spans="1:22" x14ac:dyDescent="0.25">
      <c r="A61" s="14" t="s">
        <v>29</v>
      </c>
      <c r="B61" s="60">
        <f>AVERAGE($J$5:$J$7,$E$18:$E$43,$E$52:$E$53,$J$9)</f>
        <v>2.8169537037037036</v>
      </c>
      <c r="C61" s="29">
        <f>MEDIAN(I5:I7,I9,D18:D44,D52:D53)</f>
        <v>2</v>
      </c>
      <c r="D61" s="26"/>
      <c r="E61" s="5"/>
      <c r="F61" s="27"/>
      <c r="H61" s="14"/>
      <c r="I61" s="28"/>
      <c r="L61" s="30"/>
    </row>
    <row r="62" spans="1:22" x14ac:dyDescent="0.25">
      <c r="A62" s="14" t="s">
        <v>31</v>
      </c>
      <c r="B62" s="60">
        <f>AVERAGE($J$11:$J$16,$J$18:$J$43,$E$46:$E$50)</f>
        <v>2.2503064516129028</v>
      </c>
      <c r="C62" s="31">
        <f>MEDIAN(I11:I16,I18:I44,D46:D50)</f>
        <v>1.5358902996444896</v>
      </c>
      <c r="D62" s="26"/>
      <c r="E62" s="5"/>
      <c r="F62" s="27"/>
      <c r="H62" s="14"/>
      <c r="I62" s="28"/>
      <c r="L62" s="30"/>
    </row>
    <row r="63" spans="1:22" x14ac:dyDescent="0.25">
      <c r="A63" s="14" t="s">
        <v>119</v>
      </c>
      <c r="B63" s="60">
        <f>AVERAGE($J$46:$J$50,$J$52:$J$53)</f>
        <v>0.26933333333333331</v>
      </c>
      <c r="C63" s="31">
        <f>MEDIAN(I46:I50,I52:I53)</f>
        <v>3.0717805992889793</v>
      </c>
      <c r="D63" s="26"/>
      <c r="E63" s="5"/>
      <c r="F63" s="27"/>
      <c r="H63" s="14"/>
      <c r="I63" s="28"/>
      <c r="J63" s="28"/>
      <c r="L63" s="30"/>
    </row>
    <row r="64" spans="1:22" x14ac:dyDescent="0.25">
      <c r="A64" s="14" t="s">
        <v>132</v>
      </c>
      <c r="B64" s="60">
        <f>AVERAGE($E$5:$E$7,$E$11:$E$16)</f>
        <v>5.3352500000000003</v>
      </c>
      <c r="C64" s="31">
        <f>MEDIAN(D5:D7,D11:D16)</f>
        <v>3.0179451498222449</v>
      </c>
      <c r="D64" s="26"/>
      <c r="E64" s="5"/>
      <c r="F64" s="27"/>
      <c r="H64" s="14"/>
      <c r="I64" s="28"/>
      <c r="L64" s="30"/>
    </row>
    <row r="65" spans="1:22" x14ac:dyDescent="0.25">
      <c r="A65" s="14" t="s">
        <v>133</v>
      </c>
      <c r="B65" s="60">
        <f>AVERAGE($E$9)</f>
        <v>2.3085</v>
      </c>
      <c r="C65" s="31">
        <v>3.5</v>
      </c>
      <c r="D65" s="26"/>
      <c r="E65" s="5"/>
      <c r="F65" s="27"/>
      <c r="H65" s="14"/>
      <c r="I65" s="28"/>
      <c r="L65" s="30"/>
    </row>
    <row r="68" spans="1:22" x14ac:dyDescent="0.25">
      <c r="A68"/>
      <c r="B68"/>
      <c r="C68"/>
      <c r="D68"/>
      <c r="E68"/>
      <c r="F68"/>
      <c r="G68"/>
    </row>
    <row r="69" spans="1:22" s="25" customFormat="1" x14ac:dyDescent="0.25">
      <c r="A69"/>
      <c r="B69"/>
      <c r="C69"/>
      <c r="D69"/>
      <c r="E69"/>
      <c r="F69"/>
      <c r="G69"/>
      <c r="H69" s="32"/>
      <c r="I69" s="32"/>
      <c r="J69" s="23"/>
      <c r="K69" s="32"/>
      <c r="L69" s="8"/>
      <c r="M69" s="8"/>
      <c r="N69" s="8"/>
      <c r="O69"/>
      <c r="P69"/>
      <c r="Q69"/>
      <c r="R69"/>
      <c r="S69"/>
      <c r="T69"/>
      <c r="U69"/>
      <c r="V69"/>
    </row>
    <row r="70" spans="1:22" x14ac:dyDescent="0.25">
      <c r="A70"/>
      <c r="B70"/>
      <c r="C70"/>
      <c r="D70"/>
      <c r="E70"/>
      <c r="F70"/>
      <c r="G70"/>
    </row>
    <row r="71" spans="1:22" x14ac:dyDescent="0.25">
      <c r="A71"/>
      <c r="B71"/>
      <c r="C71"/>
      <c r="D71"/>
      <c r="E71"/>
      <c r="F71"/>
      <c r="G71"/>
    </row>
    <row r="72" spans="1:22" x14ac:dyDescent="0.25">
      <c r="A72"/>
      <c r="B72"/>
      <c r="C72"/>
      <c r="D72"/>
      <c r="E72"/>
      <c r="F72"/>
      <c r="G72"/>
      <c r="H72" s="33"/>
    </row>
    <row r="73" spans="1:22" x14ac:dyDescent="0.25">
      <c r="A73"/>
      <c r="B73"/>
      <c r="C73"/>
      <c r="D73"/>
      <c r="E73"/>
      <c r="F73"/>
      <c r="G73"/>
    </row>
    <row r="74" spans="1:22" x14ac:dyDescent="0.25">
      <c r="A74"/>
      <c r="B74"/>
      <c r="C74"/>
      <c r="D74"/>
      <c r="E74"/>
      <c r="F74"/>
      <c r="G74"/>
    </row>
    <row r="75" spans="1:22" x14ac:dyDescent="0.25">
      <c r="A75"/>
      <c r="B75"/>
      <c r="C75"/>
      <c r="D75"/>
      <c r="E75"/>
      <c r="F75"/>
      <c r="G75"/>
    </row>
    <row r="76" spans="1:22" x14ac:dyDescent="0.25">
      <c r="A76"/>
      <c r="B76"/>
      <c r="C76"/>
      <c r="D76"/>
      <c r="E76"/>
      <c r="F76"/>
      <c r="G76"/>
    </row>
    <row r="77" spans="1:22" x14ac:dyDescent="0.25">
      <c r="A77"/>
      <c r="B77"/>
      <c r="C77"/>
      <c r="D77"/>
      <c r="E77"/>
      <c r="F77"/>
      <c r="G77"/>
    </row>
    <row r="78" spans="1:22" x14ac:dyDescent="0.25">
      <c r="A78"/>
      <c r="B78"/>
      <c r="C78"/>
      <c r="D78"/>
      <c r="E78"/>
      <c r="F78"/>
      <c r="G78"/>
    </row>
    <row r="79" spans="1:22" x14ac:dyDescent="0.25">
      <c r="A79"/>
      <c r="B79"/>
      <c r="C79"/>
      <c r="D79"/>
      <c r="E79"/>
      <c r="F79"/>
      <c r="G79"/>
    </row>
    <row r="80" spans="1:22" x14ac:dyDescent="0.25">
      <c r="A80"/>
      <c r="B80"/>
      <c r="C80"/>
      <c r="D80"/>
      <c r="E80"/>
      <c r="F80"/>
      <c r="G80"/>
    </row>
    <row r="81" spans="1:13" x14ac:dyDescent="0.25">
      <c r="A81"/>
      <c r="B81"/>
      <c r="C81"/>
      <c r="D81"/>
      <c r="E81"/>
      <c r="F81"/>
      <c r="G81"/>
      <c r="L81" s="14"/>
      <c r="M81" s="14"/>
    </row>
    <row r="82" spans="1:13" x14ac:dyDescent="0.25">
      <c r="A82"/>
      <c r="B82"/>
      <c r="C82"/>
      <c r="D82"/>
      <c r="E82"/>
      <c r="F82"/>
      <c r="G82"/>
    </row>
    <row r="83" spans="1:13" x14ac:dyDescent="0.25">
      <c r="A83"/>
      <c r="B83"/>
      <c r="C83"/>
      <c r="D83"/>
      <c r="E83"/>
      <c r="F83"/>
      <c r="G83"/>
    </row>
    <row r="84" spans="1:13" x14ac:dyDescent="0.25">
      <c r="A84"/>
      <c r="B84"/>
      <c r="C84"/>
      <c r="D84"/>
      <c r="E84"/>
      <c r="F84"/>
      <c r="G84"/>
    </row>
    <row r="85" spans="1:13" x14ac:dyDescent="0.25">
      <c r="A85"/>
      <c r="B85"/>
      <c r="C85"/>
      <c r="D85"/>
      <c r="E85"/>
      <c r="F85"/>
      <c r="G85"/>
    </row>
    <row r="86" spans="1:13" x14ac:dyDescent="0.25">
      <c r="A86"/>
      <c r="B86"/>
      <c r="C86"/>
      <c r="D86"/>
      <c r="E86"/>
      <c r="F86"/>
      <c r="G86"/>
    </row>
    <row r="87" spans="1:13" x14ac:dyDescent="0.25">
      <c r="A87"/>
      <c r="B87"/>
      <c r="C87"/>
      <c r="D87"/>
      <c r="E87"/>
      <c r="F87"/>
      <c r="G87"/>
    </row>
    <row r="88" spans="1:13" x14ac:dyDescent="0.25">
      <c r="A88"/>
      <c r="B88"/>
      <c r="C88"/>
      <c r="D88"/>
      <c r="E88"/>
      <c r="F88"/>
      <c r="G88"/>
    </row>
    <row r="89" spans="1:13" x14ac:dyDescent="0.25">
      <c r="A89"/>
      <c r="B89"/>
      <c r="C89"/>
      <c r="D89"/>
      <c r="E89"/>
      <c r="F89"/>
      <c r="G89"/>
    </row>
    <row r="90" spans="1:13" x14ac:dyDescent="0.25">
      <c r="A90"/>
      <c r="B90"/>
      <c r="C90"/>
      <c r="D90"/>
      <c r="E90"/>
      <c r="F90"/>
      <c r="G90"/>
    </row>
    <row r="91" spans="1:13" x14ac:dyDescent="0.25">
      <c r="A91"/>
      <c r="B91"/>
      <c r="C91"/>
      <c r="D91"/>
      <c r="E91"/>
      <c r="F91"/>
      <c r="G91"/>
    </row>
    <row r="92" spans="1:13" x14ac:dyDescent="0.25">
      <c r="A92"/>
      <c r="B92"/>
      <c r="C92"/>
      <c r="D92"/>
      <c r="E92"/>
      <c r="F92"/>
      <c r="G92"/>
    </row>
    <row r="93" spans="1:13" x14ac:dyDescent="0.25">
      <c r="A93"/>
      <c r="B93"/>
      <c r="C93"/>
      <c r="D93"/>
      <c r="E93"/>
      <c r="F93"/>
      <c r="G93"/>
    </row>
    <row r="94" spans="1:13" x14ac:dyDescent="0.25">
      <c r="A94"/>
      <c r="B94"/>
      <c r="C94"/>
      <c r="D94"/>
      <c r="E94"/>
      <c r="F94"/>
      <c r="G94"/>
    </row>
    <row r="95" spans="1:13" x14ac:dyDescent="0.25">
      <c r="A95"/>
      <c r="B95"/>
      <c r="C95"/>
      <c r="D95"/>
      <c r="E95"/>
      <c r="F95"/>
      <c r="G95"/>
    </row>
    <row r="96" spans="1:13" x14ac:dyDescent="0.25">
      <c r="A96"/>
      <c r="B96"/>
      <c r="C96"/>
      <c r="D96"/>
      <c r="E96"/>
      <c r="F96"/>
      <c r="G96"/>
    </row>
    <row r="97" spans="1:8" x14ac:dyDescent="0.25">
      <c r="A97"/>
      <c r="B97"/>
      <c r="C97"/>
      <c r="D97"/>
      <c r="E97"/>
      <c r="F97"/>
      <c r="G97"/>
    </row>
    <row r="98" spans="1:8" x14ac:dyDescent="0.25">
      <c r="A98"/>
      <c r="B98"/>
      <c r="C98"/>
      <c r="D98"/>
      <c r="E98"/>
      <c r="F98"/>
      <c r="G98"/>
      <c r="H98" s="33"/>
    </row>
    <row r="99" spans="1:8" x14ac:dyDescent="0.25">
      <c r="A99"/>
      <c r="B99"/>
      <c r="C99"/>
      <c r="D99"/>
      <c r="E99"/>
      <c r="F99"/>
      <c r="G99"/>
    </row>
    <row r="100" spans="1:8" x14ac:dyDescent="0.25">
      <c r="A100"/>
      <c r="B100"/>
      <c r="C100"/>
      <c r="D100"/>
      <c r="E100"/>
      <c r="F100"/>
      <c r="G100"/>
    </row>
    <row r="101" spans="1:8" x14ac:dyDescent="0.25">
      <c r="A101"/>
      <c r="B101"/>
      <c r="C101"/>
      <c r="D101"/>
      <c r="E101"/>
      <c r="F101"/>
      <c r="G101"/>
    </row>
    <row r="102" spans="1:8" x14ac:dyDescent="0.25">
      <c r="A102"/>
      <c r="B102"/>
      <c r="C102"/>
      <c r="D102"/>
      <c r="E102"/>
      <c r="F102"/>
      <c r="G102"/>
    </row>
    <row r="103" spans="1:8" x14ac:dyDescent="0.25">
      <c r="A103"/>
      <c r="B103"/>
      <c r="C103"/>
      <c r="D103"/>
      <c r="E103"/>
      <c r="F103"/>
      <c r="G103"/>
    </row>
    <row r="104" spans="1:8" x14ac:dyDescent="0.25">
      <c r="A104"/>
      <c r="B104"/>
      <c r="C104"/>
      <c r="D104"/>
      <c r="E104"/>
      <c r="F104"/>
      <c r="G104"/>
    </row>
    <row r="105" spans="1:8" x14ac:dyDescent="0.25">
      <c r="A105"/>
      <c r="B105"/>
      <c r="C105"/>
      <c r="D105"/>
      <c r="E105"/>
      <c r="F105"/>
      <c r="G105"/>
    </row>
    <row r="106" spans="1:8" x14ac:dyDescent="0.25">
      <c r="A106"/>
      <c r="B106"/>
      <c r="C106"/>
      <c r="D106"/>
      <c r="E106"/>
      <c r="F106"/>
      <c r="G106"/>
    </row>
    <row r="107" spans="1:8" x14ac:dyDescent="0.25">
      <c r="A107"/>
      <c r="B107"/>
      <c r="C107"/>
      <c r="D107"/>
      <c r="E107"/>
      <c r="F107"/>
      <c r="G107"/>
    </row>
    <row r="108" spans="1:8" x14ac:dyDescent="0.25">
      <c r="A108"/>
      <c r="B108"/>
      <c r="C108"/>
      <c r="D108"/>
      <c r="E108"/>
      <c r="F108"/>
      <c r="G108"/>
    </row>
    <row r="109" spans="1:8" x14ac:dyDescent="0.25">
      <c r="A109"/>
      <c r="B109"/>
      <c r="C109"/>
      <c r="D109"/>
      <c r="E109"/>
      <c r="F109"/>
      <c r="G109"/>
    </row>
    <row r="110" spans="1:8" x14ac:dyDescent="0.25">
      <c r="A110"/>
      <c r="B110"/>
      <c r="C110"/>
      <c r="D110"/>
      <c r="E110"/>
      <c r="F110"/>
      <c r="G110"/>
    </row>
    <row r="111" spans="1:8" x14ac:dyDescent="0.25">
      <c r="A111"/>
      <c r="B111"/>
      <c r="C111"/>
      <c r="D111"/>
      <c r="E111"/>
      <c r="F111"/>
      <c r="G111"/>
    </row>
    <row r="112" spans="1:8" x14ac:dyDescent="0.25">
      <c r="A112"/>
      <c r="B112"/>
      <c r="C112"/>
      <c r="D112"/>
      <c r="E112"/>
      <c r="F112"/>
      <c r="G112"/>
    </row>
    <row r="113" spans="1:7" x14ac:dyDescent="0.25">
      <c r="A113"/>
      <c r="B113"/>
      <c r="C113"/>
      <c r="D113"/>
      <c r="E113"/>
      <c r="F113"/>
      <c r="G113"/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7F607F45428499F7DA524A26A1650" ma:contentTypeVersion="0" ma:contentTypeDescription="Create a new document." ma:contentTypeScope="" ma:versionID="bbfc5b4ae1f26e80257b48f5eaa09469">
  <xsd:schema xmlns:xsd="http://www.w3.org/2001/XMLSchema" xmlns:xs="http://www.w3.org/2001/XMLSchema" xmlns:p="http://schemas.microsoft.com/office/2006/metadata/properties" xmlns:ns2="c9c9c055-7eca-49aa-a23d-a693dd0e2fd8" targetNamespace="http://schemas.microsoft.com/office/2006/metadata/properties" ma:root="true" ma:fieldsID="b95f83488372a4163105546eda24d001" ns2:_="">
    <xsd:import namespace="c9c9c055-7eca-49aa-a23d-a693dd0e2fd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9c055-7eca-49aa-a23d-a693dd0e2f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635760989000233139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635760989000233139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635760989000233139</Data>
    <Filter/>
  </Receiver>
  <Receiver>
    <Name>Nintex conditional workflow start</Name>
    <Synchronization>Synchronous</Synchronization>
    <Type>10004</Type>
    <SequenceNumber>50000</SequenceNumber>
    <Assembly>Nintex.Workflow, Version=1.0.0.0, Culture=neutral, PublicKeyToken=913f6bae0ca5ae12</Assembly>
    <Class>Nintex.Workflow.ConditionalWorkflowStartReceiver</Class>
    <Data>635760989000233139</Data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c9c055-7eca-49aa-a23d-a693dd0e2fd8">3JARJQHHUHXN-996-354</_dlc_DocId>
    <_dlc_DocIdUrl xmlns="c9c9c055-7eca-49aa-a23d-a693dd0e2fd8">
      <Url>https://extranet.rcplondon.ac.uk/sites/ncgc/Joint replacement/_layouts/DocIdRedir.aspx?ID=3JARJQHHUHXN-996-354</Url>
      <Description>3JARJQHHUHXN-996-354</Description>
    </_dlc_DocIdUrl>
  </documentManagement>
</p:properties>
</file>

<file path=customXml/itemProps1.xml><?xml version="1.0" encoding="utf-8"?>
<ds:datastoreItem xmlns:ds="http://schemas.openxmlformats.org/officeDocument/2006/customXml" ds:itemID="{19CF97D6-CF12-4375-82A3-8082018B66D0}"/>
</file>

<file path=customXml/itemProps2.xml><?xml version="1.0" encoding="utf-8"?>
<ds:datastoreItem xmlns:ds="http://schemas.openxmlformats.org/officeDocument/2006/customXml" ds:itemID="{0ADE1B60-282F-44C1-8AD8-11A7FF1F4F11}"/>
</file>

<file path=customXml/itemProps3.xml><?xml version="1.0" encoding="utf-8"?>
<ds:datastoreItem xmlns:ds="http://schemas.openxmlformats.org/officeDocument/2006/customXml" ds:itemID="{F38E242E-FC73-4686-BEFA-BBCE5611C366}"/>
</file>

<file path=customXml/itemProps4.xml><?xml version="1.0" encoding="utf-8"?>
<ds:datastoreItem xmlns:ds="http://schemas.openxmlformats.org/officeDocument/2006/customXml" ds:itemID="{C02FAB91-D80A-4B4A-A0F0-2B1ECF2103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results</vt:lpstr>
    </vt:vector>
  </TitlesOfParts>
  <Company>Royal College of Physicians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Tranexamic acid cost and dosage extraction</dc:title>
  <dc:creator>Administrator</dc:creator>
  <cp:lastModifiedBy>Administrator</cp:lastModifiedBy>
  <dcterms:created xsi:type="dcterms:W3CDTF">2019-10-16T14:50:22Z</dcterms:created>
  <dcterms:modified xsi:type="dcterms:W3CDTF">2019-10-16T15:11:24Z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0x010100F047F607F45428499F7DA524A26A1650</vt:lpwstr>
  </property>
  <property fmtid="{D5CDD505-2E9C-101B-9397-08002B2CF9AE}" pid="3" name="_dlc_DocIdItemGuid">
    <vt:lpwstr>13873d5d-6cf5-413d-b7e1-849f9c3cc635</vt:lpwstr>
  </property>
</Properties>
</file>