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6C21E9BD-7BAA-4346-A339-686F687D71BB}"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 r:id="rId14"/>
  </externalReferences>
  <definedNames>
    <definedName name="_xlnm._FilterDatabase" localSheetId="2" hidden="1">'Population selection'!$A$35:$GL$557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LONDON">#REF!</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input'!$A$1:$L$25</definedName>
    <definedName name="_xlnm.Print_Area" localSheetId="1">Guide!$A$1:$E$23</definedName>
    <definedName name="_xlnm.Print_Area" localSheetId="2">'Population selection'!$B$10:$J$23</definedName>
    <definedName name="_xlnm.Print_Area" localSheetId="6">'Resource impact over time'!$A$1:$W$31</definedName>
    <definedName name="_xlnm.Print_Area" localSheetId="5">'Resource impact template'!$A$1:$I$21</definedName>
    <definedName name="_xlnm.Print_Area" localSheetId="8">'RI phasing over years'!#REF!</definedName>
    <definedName name="_xlnm.Print_Area" localSheetId="9">'RI uptake year 1'!#REF!</definedName>
    <definedName name="_xlnm.Print_Area" localSheetId="4">'Unit costs'!$A$1:$M$38</definedName>
    <definedName name="_xlnm.Print_Titles" localSheetId="3">'Assumptions input'!$1:$1</definedName>
    <definedName name="sheet1">#REF!</definedName>
    <definedName name="sheet2">'[4]Mid-2020 Males (2)'!$A$10:$CT$242</definedName>
    <definedName name="sheet3">#REF!</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42" l="1"/>
  <c r="B26" i="42"/>
  <c r="C27" i="42"/>
  <c r="A21" i="42"/>
  <c r="A27" i="42" s="1"/>
  <c r="A20" i="42"/>
  <c r="A26" i="42" s="1"/>
  <c r="B12" i="41"/>
  <c r="B11" i="41"/>
  <c r="J16" i="21"/>
  <c r="L16" i="21" s="1"/>
  <c r="L17" i="21"/>
  <c r="L18" i="21" s="1"/>
  <c r="D6" i="21"/>
  <c r="F6" i="21" s="1"/>
  <c r="H6" i="21" s="1"/>
  <c r="J6" i="21" l="1"/>
  <c r="N78" i="43"/>
  <c r="N76" i="43"/>
  <c r="D75" i="43"/>
  <c r="E75" i="43"/>
  <c r="F75" i="43"/>
  <c r="G75" i="43"/>
  <c r="H75" i="43"/>
  <c r="I75" i="43"/>
  <c r="J75" i="43"/>
  <c r="K75" i="43"/>
  <c r="L75" i="43"/>
  <c r="M75" i="43"/>
  <c r="N75" i="43"/>
  <c r="C75" i="43"/>
  <c r="B5" i="41" l="1"/>
  <c r="B20" i="42" s="1"/>
  <c r="B6" i="41"/>
  <c r="B21" i="42" s="1"/>
  <c r="AG16" i="42"/>
  <c r="AH16" i="42"/>
  <c r="AI16" i="42"/>
  <c r="AJ16" i="42"/>
  <c r="AK16" i="42"/>
  <c r="AG23" i="42"/>
  <c r="AH23" i="42"/>
  <c r="AI23" i="42"/>
  <c r="AJ23" i="42"/>
  <c r="AK23"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G207" i="32"/>
  <c r="H557" i="32"/>
  <c r="G557" i="32"/>
  <c r="F552" i="32"/>
  <c r="F550" i="32"/>
  <c r="F548" i="32"/>
  <c r="F546" i="32"/>
  <c r="F554" i="32"/>
  <c r="F555" i="32"/>
  <c r="F553" i="32"/>
  <c r="F551" i="32"/>
  <c r="F549" i="32"/>
  <c r="F547" i="32"/>
  <c r="F556" i="32"/>
  <c r="F207" i="32" l="1"/>
  <c r="F557" i="32"/>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F72" i="32" l="1"/>
  <c r="H142" i="32"/>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L164" i="32" l="1"/>
  <c r="K150" i="32"/>
  <c r="L150" i="32"/>
  <c r="G150" i="32"/>
  <c r="H150" i="32"/>
  <c r="K545" i="32"/>
  <c r="L545" i="32"/>
  <c r="G545" i="32"/>
  <c r="H545" i="32"/>
  <c r="H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H14" i="42" l="1"/>
  <c r="H15" i="42" s="1"/>
  <c r="H20" i="42" s="1"/>
  <c r="H26" i="42" s="1"/>
  <c r="I14" i="42"/>
  <c r="I15" i="42" s="1"/>
  <c r="I20" i="42" s="1"/>
  <c r="I26" i="42" s="1"/>
  <c r="F14" i="42"/>
  <c r="F15" i="42" s="1"/>
  <c r="F20" i="42" s="1"/>
  <c r="F26" i="42" s="1"/>
  <c r="L14" i="42"/>
  <c r="L15" i="42" s="1"/>
  <c r="L20" i="42" s="1"/>
  <c r="L26" i="42" s="1"/>
  <c r="C14" i="42"/>
  <c r="C15" i="42" s="1"/>
  <c r="C20" i="42" s="1"/>
  <c r="C26" i="42" s="1"/>
  <c r="C28" i="42" s="1"/>
  <c r="J14" i="42"/>
  <c r="J15" i="42" s="1"/>
  <c r="J20" i="42" s="1"/>
  <c r="J26" i="42" s="1"/>
  <c r="E14" i="42"/>
  <c r="E15" i="42" s="1"/>
  <c r="E20" i="42" s="1"/>
  <c r="E26" i="42" s="1"/>
  <c r="G14" i="42"/>
  <c r="G15" i="42" s="1"/>
  <c r="G20" i="42" s="1"/>
  <c r="G26" i="42" s="1"/>
  <c r="K14" i="42"/>
  <c r="K15" i="42" s="1"/>
  <c r="K20" i="42" s="1"/>
  <c r="K26" i="42" s="1"/>
  <c r="D14" i="42"/>
  <c r="D15" i="42" s="1"/>
  <c r="D20" i="42" s="1"/>
  <c r="D26" i="42" s="1"/>
  <c r="C14" i="40"/>
  <c r="H15" i="40"/>
  <c r="E15" i="40"/>
  <c r="I21" i="42" l="1"/>
  <c r="I27" i="42" s="1"/>
  <c r="I28" i="42" s="1"/>
  <c r="O26" i="42"/>
  <c r="T26" i="42" s="1"/>
  <c r="F21" i="42"/>
  <c r="F22" i="42" s="1"/>
  <c r="Q26" i="42"/>
  <c r="V26" i="42" s="1"/>
  <c r="E21" i="42"/>
  <c r="R26" i="42"/>
  <c r="W26" i="42" s="1"/>
  <c r="P26" i="42"/>
  <c r="U26" i="42" s="1"/>
  <c r="G21" i="42"/>
  <c r="G27" i="42" s="1"/>
  <c r="G28" i="42" s="1"/>
  <c r="J21" i="42"/>
  <c r="J27" i="42" s="1"/>
  <c r="J28" i="42" s="1"/>
  <c r="P20" i="42"/>
  <c r="AB20" i="42" s="1"/>
  <c r="N20" i="42"/>
  <c r="Z20" i="42" s="1"/>
  <c r="Y20" i="42"/>
  <c r="AF20" i="42"/>
  <c r="C22" i="42"/>
  <c r="AF22" i="42" s="1"/>
  <c r="N26" i="42"/>
  <c r="S26" i="42" s="1"/>
  <c r="K21" i="42"/>
  <c r="K27" i="42" s="1"/>
  <c r="K28" i="42" s="1"/>
  <c r="D21" i="42"/>
  <c r="D27" i="42" s="1"/>
  <c r="D28" i="42" s="1"/>
  <c r="O20" i="42"/>
  <c r="AA20" i="42" s="1"/>
  <c r="R20" i="42"/>
  <c r="AD20" i="42" s="1"/>
  <c r="H21" i="42"/>
  <c r="H27" i="42" s="1"/>
  <c r="N27" i="42" s="1"/>
  <c r="S27" i="42" s="1"/>
  <c r="Q20" i="42"/>
  <c r="AC20" i="42" s="1"/>
  <c r="L21" i="42"/>
  <c r="L27" i="42" s="1"/>
  <c r="L28" i="42" s="1"/>
  <c r="E14" i="40"/>
  <c r="J15" i="40"/>
  <c r="E16" i="40"/>
  <c r="K22" i="32"/>
  <c r="H14" i="40"/>
  <c r="F27" i="42" l="1"/>
  <c r="F28" i="42" s="1"/>
  <c r="S20" i="42"/>
  <c r="AG20" i="42" s="1"/>
  <c r="I22" i="42"/>
  <c r="J22" i="42"/>
  <c r="G22" i="42"/>
  <c r="P21" i="42"/>
  <c r="U21" i="42" s="1"/>
  <c r="T20" i="42"/>
  <c r="AH20" i="42" s="1"/>
  <c r="U20" i="42"/>
  <c r="AI20" i="42" s="1"/>
  <c r="E27" i="42"/>
  <c r="E28" i="42" s="1"/>
  <c r="H28" i="42"/>
  <c r="W20" i="42"/>
  <c r="AK20" i="42" s="1"/>
  <c r="E22" i="42"/>
  <c r="Y22" i="42"/>
  <c r="O21" i="42"/>
  <c r="T21" i="42" s="1"/>
  <c r="O27" i="42"/>
  <c r="T27" i="42" s="1"/>
  <c r="T28" i="42" s="1"/>
  <c r="D22" i="42"/>
  <c r="K22" i="42"/>
  <c r="Q21" i="42"/>
  <c r="V21" i="42" s="1"/>
  <c r="H22" i="42"/>
  <c r="N21" i="42"/>
  <c r="S21" i="42" s="1"/>
  <c r="R27" i="42"/>
  <c r="W27" i="42" s="1"/>
  <c r="W28" i="42" s="1"/>
  <c r="R21" i="42"/>
  <c r="W21" i="42" s="1"/>
  <c r="L22" i="42"/>
  <c r="V20" i="42"/>
  <c r="AJ20" i="42" s="1"/>
  <c r="S28" i="42"/>
  <c r="N28" i="42"/>
  <c r="H16" i="40"/>
  <c r="H17" i="40" s="1"/>
  <c r="H18" i="40" s="1"/>
  <c r="H19" i="40" s="1"/>
  <c r="H20" i="40" s="1"/>
  <c r="C16" i="40"/>
  <c r="C17" i="40" s="1"/>
  <c r="C18" i="40" s="1"/>
  <c r="C19" i="40" s="1"/>
  <c r="C20" i="40" s="1"/>
  <c r="C24" i="40" s="1"/>
  <c r="Q27" i="42" l="1"/>
  <c r="V27" i="42" s="1"/>
  <c r="V28" i="42" s="1"/>
  <c r="S22" i="42"/>
  <c r="AG22" i="42" s="1"/>
  <c r="V22" i="42"/>
  <c r="AJ22" i="42" s="1"/>
  <c r="R22" i="42"/>
  <c r="AD22" i="42" s="1"/>
  <c r="T22" i="42"/>
  <c r="AH22" i="42" s="1"/>
  <c r="U22" i="42"/>
  <c r="AI22" i="42" s="1"/>
  <c r="P22" i="42"/>
  <c r="AB22" i="42" s="1"/>
  <c r="O22" i="42"/>
  <c r="AA22" i="42" s="1"/>
  <c r="Q22" i="42"/>
  <c r="AC22" i="42" s="1"/>
  <c r="P27" i="42"/>
  <c r="U27" i="42" s="1"/>
  <c r="U28" i="42" s="1"/>
  <c r="W22" i="42"/>
  <c r="AK22" i="42" s="1"/>
  <c r="O28" i="42"/>
  <c r="N22" i="42"/>
  <c r="Z22" i="42" s="1"/>
  <c r="R28" i="42"/>
  <c r="T31" i="42"/>
  <c r="H23" i="40"/>
  <c r="H24" i="40"/>
  <c r="J14" i="40"/>
  <c r="E17" i="40"/>
  <c r="E18" i="40" s="1"/>
  <c r="E19" i="40" s="1"/>
  <c r="E20" i="40" s="1"/>
  <c r="Q28" i="42" l="1"/>
  <c r="U31" i="42"/>
  <c r="P28" i="42"/>
  <c r="S31" i="42"/>
  <c r="V31" i="42"/>
  <c r="W31" i="42"/>
  <c r="E24" i="40"/>
  <c r="E23" i="40"/>
  <c r="J16" i="40"/>
  <c r="J17" i="40" s="1"/>
  <c r="J18" i="40" s="1"/>
  <c r="J19" i="40" s="1"/>
  <c r="J20" i="40" s="1"/>
  <c r="C23" i="40"/>
  <c r="J23" i="40" l="1"/>
  <c r="J24" i="40"/>
  <c r="C5" i="41"/>
  <c r="D5" i="41" l="1"/>
  <c r="C6" i="41"/>
  <c r="C11" i="41"/>
  <c r="G11" i="41" s="1"/>
  <c r="G5" i="41"/>
  <c r="C12" i="41" l="1"/>
  <c r="G12" i="41" s="1"/>
  <c r="G13" i="41" s="1"/>
  <c r="G6" i="41"/>
  <c r="G7" i="41" s="1"/>
  <c r="D6" i="41"/>
  <c r="D11" i="41"/>
  <c r="H5" i="41"/>
  <c r="E5" i="41"/>
  <c r="G16" i="41" l="1"/>
  <c r="I5" i="41"/>
  <c r="H11" i="41"/>
  <c r="E11" i="41"/>
  <c r="D12" i="41"/>
  <c r="H6" i="41"/>
  <c r="E6" i="41"/>
  <c r="I6" i="41" l="1"/>
  <c r="I7" i="41" s="1"/>
  <c r="H7" i="41"/>
  <c r="H12" i="41"/>
  <c r="I12" i="41" s="1"/>
  <c r="E12" i="41"/>
  <c r="I11" i="41"/>
  <c r="I13" i="41" l="1"/>
  <c r="I16" i="41" s="1"/>
  <c r="H13" i="41"/>
  <c r="H16"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<sst xmlns="http://schemas.openxmlformats.org/spreadsheetml/2006/main" count="2010" uniqueCount="814">
  <si>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</si>
  <si>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</si>
  <si>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</si>
  <si>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</si>
  <si>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</si>
  <si>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</si>
  <si>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</si>
  <si>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</si>
  <si>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</si>
  <si>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</si>
  <si>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</si>
  <si>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</si>
  <si>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</si>
  <si>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</si>
  <si>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</si>
  <si>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</si>
  <si>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</si>
  <si>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</si>
  <si>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</si>
  <si>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</si>
  <si>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</si>
  <si>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</si>
  <si>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</si>
  <si>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</si>
  <si>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</si>
  <si>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</si>
  <si>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</si>
  <si>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</si>
  <si>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</si>
  <si>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</si>
  <si>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</si>
  <si>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</si>
  <si>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</si>
  <si>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</si>
  <si>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</si>
  <si>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</si>
  <si>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</si>
  <si>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</si>
  <si>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</si>
  <si>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</si>
  <si>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</si>
  <si>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</si>
  <si>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</si>
  <si>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</si>
  <si>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</si>
  <si>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</si>
  <si>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</si>
  <si>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</si>
  <si>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</si>
  <si>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</si>
  <si>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</si>
  <si>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</si>
  <si>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</si>
  <si>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</si>
  <si>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</si>
  <si>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</si>
  <si>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</si>
  <si>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</si>
  <si>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</si>
  <si>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</si>
  <si>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</si>
  <si>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</si>
  <si>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</si>
  <si>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</si>
  <si>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</si>
  <si>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</si>
  <si>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</si>
  <si>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</si>
  <si>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</si>
  <si>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</si>
  <si>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</si>
  <si>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</si>
  <si>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</si>
  <si>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</si>
  <si>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</si>
  <si>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</si>
  <si>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</si>
  <si>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</si>
  <si>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</si>
  <si>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</si>
  <si>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</si>
  <si>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</si>
  <si>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</si>
  <si>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</si>
  <si>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</si>
  <si>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</si>
  <si>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</si>
  <si>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</si>
  <si>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</si>
  <si>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</si>
  <si>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</si>
  <si>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</si>
  <si>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</si>
  <si>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</si>
  <si>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</si>
  <si>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</si>
  <si>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</si>
  <si>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</si>
  <si>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</si>
  <si>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</si>
  <si>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</si>
  <si>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</si>
  <si>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</si>
  <si>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</si>
  <si>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</si>
  <si>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</si>
  <si>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</si>
  <si>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</si>
  <si>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</si>
  <si>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</si>
  <si>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</si>
  <si>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</si>
  <si>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</si>
  <si>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</si>
  <si>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</si>
  <si>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</si>
  <si>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</si>
  <si>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</si>
  <si>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</si>
  <si>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</si>
  <si>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</si>
  <si>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</si>
  <si>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</si>
  <si>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</si>
  <si>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</si>
  <si>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</si>
  <si>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</si>
  <si>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</si>
  <si>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</si>
  <si>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</si>
  <si>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</si>
  <si>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</si>
  <si>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</si>
  <si>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</si>
  <si>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</si>
  <si>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</si>
  <si>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</si>
  <si>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</si>
  <si>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</si>
  <si>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</si>
  <si>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</si>
  <si>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</si>
  <si>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</si>
  <si>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</si>
  <si>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</si>
  <si>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</si>
  <si>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</si>
  <si>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</si>
  <si>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</si>
  <si>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</si>
  <si>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</si>
  <si>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</si>
  <si>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</si>
  <si>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</si>
  <si>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</si>
  <si>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</si>
  <si>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</si>
  <si>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</si>
  <si>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</si>
  <si>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</si>
  <si>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</si>
  <si>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</si>
  <si>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</si>
  <si>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</si>
  <si>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</si>
  <si>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</si>
  <si>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</si>
  <si>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</si>
  <si>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</si>
  <si>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</si>
  <si>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</si>
  <si>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</si>
  <si>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</si>
  <si>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</si>
  <si>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</si>
  <si>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</si>
  <si>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</si>
  <si>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</si>
  <si>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</si>
  <si>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</si>
  <si>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</si>
  <si>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</si>
  <si>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</si>
  <si>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</si>
  <si>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</si>
  <si>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</si>
  <si>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</si>
  <si>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</si>
  <si>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</si>
  <si>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</si>
  <si>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</si>
  <si>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</si>
  <si>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</si>
  <si>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</si>
  <si>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</si>
  <si>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</si>
  <si>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</si>
  <si>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</si>
  <si>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</si>
  <si>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</si>
  <si>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</si>
  <si>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</si>
  <si>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</si>
  <si>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</si>
  <si>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</si>
  <si>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</si>
  <si>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</si>
  <si>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</si>
  <si>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</si>
  <si>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</si>
  <si>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</si>
  <si>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</si>
  <si>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</si>
  <si>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</si>
  <si>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</si>
  <si>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</si>
  <si>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</si>
  <si>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</si>
  <si>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</si>
  <si>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</si>
  <si>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</si>
  <si>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</si>
  <si>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</si>
  <si>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</si>
  <si>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</si>
  <si>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</si>
  <si>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</si>
  <si>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</si>
  <si>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</si>
  <si>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</si>
  <si>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</si>
  <si>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</si>
  <si>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</si>
  <si>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</si>
  <si>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</si>
  <si>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</si>
  <si>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</si>
  <si>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</si>
  <si>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</si>
  <si>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</si>
  <si>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</si>
  <si>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</si>
  <si>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</si>
  <si>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</si>
  <si>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</si>
  <si>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</si>
  <si>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</si>
  <si>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</si>
  <si>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</si>
  <si>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</si>
  <si>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</si>
  <si>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</si>
  <si>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</si>
  <si>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</si>
  <si>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</si>
  <si>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</si>
  <si>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</si>
  <si>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</si>
  <si>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</si>
  <si>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</si>
  <si>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</si>
  <si>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</si>
  <si>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</si>
  <si>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</si>
  <si>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</si>
  <si>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</si>
  <si>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</si>
  <si>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</si>
  <si>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</si>
  <si>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</si>
  <si>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</si>
  <si>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</si>
  <si>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</si>
  <si>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</si>
  <si>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</si>
  <si>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</si>
  <si>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</si>
  <si>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</si>
  <si>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</si>
  <si>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</si>
  <si>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</si>
  <si>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</si>
  <si>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</si>
  <si>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</si>
  <si>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</si>
  <si>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</si>
  <si>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</si>
  <si>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</si>
  <si>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</si>
  <si>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</si>
  <si>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</si>
  <si>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</si>
  <si>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</si>
  <si>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</si>
  <si>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</si>
  <si>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</si>
  <si>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</si>
  <si>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</si>
  <si>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</si>
  <si>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</si>
  <si>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</si>
  <si>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</si>
  <si>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</si>
  <si>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</si>
  <si>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</si>
  <si>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</si>
  <si>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</si>
  <si>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</si>
  <si>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</si>
  <si>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</si>
  <si>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</si>
  <si>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</si>
  <si>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</si>
  <si>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</si>
  <si>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</si>
  <si>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</si>
  <si>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</si>
  <si>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</si>
  <si>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</si>
  <si>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</si>
  <si>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</si>
  <si>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</si>
  <si>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</si>
  <si>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</si>
  <si>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</si>
  <si>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</si>
  <si>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</si>
  <si>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</si>
  <si>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</si>
  <si>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</si>
  <si>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</si>
  <si>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</si>
  <si>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</si>
  <si>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</si>
  <si>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</si>
  <si>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</si>
  <si>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</si>
  <si>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</si>
  <si>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</si>
  <si>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</si>
  <si>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</si>
  <si>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</si>
  <si>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</si>
  <si>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</si>
  <si>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</si>
  <si>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</si>
  <si>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</si>
  <si>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</si>
  <si>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</si>
  <si>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</si>
  <si>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</si>
  <si>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</si>
  <si>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</si>
  <si>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</si>
  <si>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</si>
  <si>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</si>
  <si>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</si>
  <si>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</si>
  <si>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</si>
  <si>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</si>
  <si>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</si>
  <si>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</si>
  <si>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</si>
  <si>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</si>
  <si>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</si>
  <si>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</si>
  <si>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</si>
  <si>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</si>
  <si>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</si>
  <si>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</si>
  <si>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</si>
  <si>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</si>
  <si>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</si>
  <si>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</si>
  <si>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</si>
  <si>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</si>
  <si>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</si>
  <si>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</si>
  <si>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</si>
  <si>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</si>
  <si>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</si>
  <si>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</si>
  <si>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</si>
  <si>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</si>
  <si>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</si>
  <si>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</si>
  <si>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</si>
  <si>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</si>
  <si>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</si>
  <si>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</si>
  <si>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</si>
  <si>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</si>
  <si>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</si>
  <si>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</si>
  <si>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</si>
  <si>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</si>
  <si>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</si>
  <si>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</si>
  <si>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</si>
  <si>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</si>
  <si>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</si>
  <si>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</si>
  <si>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</si>
  <si>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</si>
  <si>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</si>
  <si>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</si>
  <si>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</si>
  <si>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</si>
  <si>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</si>
  <si>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</si>
  <si>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</si>
  <si>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</si>
  <si>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</si>
  <si>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</si>
  <si>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</si>
  <si>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</si>
  <si>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</si>
  <si>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</si>
  <si>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</si>
  <si>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</si>
  <si>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</si>
  <si>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</si>
  <si>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</si>
  <si>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</si>
  <si>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</si>
  <si>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</si>
  <si>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</si>
  <si>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</si>
  <si>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</si>
  <si>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</si>
  <si>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</si>
  <si>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</si>
  <si>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</si>
  <si>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</si>
  <si>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</si>
  <si>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</si>
  <si>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</si>
  <si>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</si>
  <si>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</si>
  <si>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</si>
  <si>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</si>
  <si>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</si>
  <si>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</si>
  <si>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</si>
  <si>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</si>
  <si>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</si>
  <si>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</si>
  <si>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</si>
  <si>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</si>
  <si>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</si>
  <si>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</si>
  <si>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</si>
  <si>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</si>
  <si>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</si>
  <si>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</si>
  <si>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</si>
  <si>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</si>
  <si>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</si>
  <si>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</si>
  <si>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</si>
  <si>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</si>
  <si>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</si>
  <si>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</si>
  <si>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</si>
  <si>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</si>
  <si>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</si>
  <si>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</si>
  <si>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</si>
  <si>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</si>
  <si>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</si>
  <si>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</si>
  <si>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</si>
  <si>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</si>
  <si>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</si>
  <si>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</si>
  <si>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</si>
  <si>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</si>
  <si>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</si>
  <si>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</si>
  <si>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</si>
  <si>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</si>
  <si>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</si>
  <si>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</si>
  <si>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</si>
  <si>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</si>
  <si>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</si>
  <si>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</si>
  <si>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</si>
  <si>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</si>
  <si>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</si>
  <si>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</si>
  <si>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</si>
  <si>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</si>
  <si>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</si>
  <si>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</si>
  <si>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</si>
  <si>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</si>
  <si>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</si>
  <si>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</si>
  <si>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</si>
  <si>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</si>
  <si>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</si>
  <si>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</si>
  <si>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</si>
  <si>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</si>
  <si>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</si>
  <si>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</si>
  <si>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</si>
  <si>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</si>
  <si>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</si>
  <si>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</si>
  <si>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</si>
  <si>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</si>
  <si>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</si>
  <si>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</si>
  <si>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</si>
  <si>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</si>
  <si>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</si>
  <si>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</si>
  <si>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</si>
  <si>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</si>
  <si>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</si>
  <si>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</si>
  <si>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</si>
  <si>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</si>
  <si>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</si>
  <si>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</si>
  <si>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</si>
  <si>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</si>
  <si>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</si>
  <si>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</si>
  <si>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</si>
  <si>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</si>
  <si>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</si>
  <si>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</si>
  <si>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</si>
  <si>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</si>
  <si>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</si>
  <si>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</si>
  <si>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</si>
  <si>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</si>
  <si>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</si>
  <si>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</si>
  <si>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</si>
  <si>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</si>
  <si>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</si>
  <si>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</si>
  <si>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</si>
  <si>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</si>
  <si>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</si>
  <si>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</si>
  <si>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</si>
  <si>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</si>
  <si>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</si>
  <si>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</si>
  <si>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</si>
  <si>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</si>
  <si>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</si>
  <si>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</si>
  <si>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</si>
  <si>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</si>
  <si>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</si>
  <si>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</si>
  <si>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</si>
  <si>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</si>
  <si>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</si>
  <si>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</si>
  <si>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</si>
  <si>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</si>
  <si>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</si>
  <si>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</si>
  <si>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</si>
  <si>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</si>
  <si>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</si>
  <si>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</si>
  <si>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</si>
  <si>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</si>
  <si>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</si>
  <si>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</si>
  <si>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</si>
  <si>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</si>
  <si>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</si>
  <si>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</si>
  <si>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</si>
  <si>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</si>
  <si>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</si>
  <si>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</si>
  <si>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</si>
  <si>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</si>
  <si>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</si>
  <si>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</si>
  <si>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</si>
  <si>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</si>
  <si>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</si>
  <si>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</si>
  <si>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</si>
  <si>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</si>
  <si>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</si>
  <si>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</si>
  <si>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</si>
  <si>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</si>
  <si>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</si>
  <si>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</si>
  <si>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</si>
  <si>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</si>
  <si>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</si>
  <si>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</si>
  <si>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</si>
  <si>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</si>
  <si>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</si>
  <si>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</si>
  <si>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</si>
  <si>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</si>
  <si>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</si>
  <si>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</si>
  <si>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</si>
  <si>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</si>
  <si>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</si>
  <si>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</si>
  <si>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</si>
  <si>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</si>
  <si>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</si>
  <si>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</si>
  <si>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</si>
  <si>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</si>
  <si>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</si>
  <si>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</si>
  <si>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</si>
  <si>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</si>
  <si>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</si>
  <si>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</si>
  <si>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</si>
  <si>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</si>
  <si>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</si>
  <si>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</si>
  <si>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</si>
  <si>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</si>
  <si>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</si>
  <si>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</si>
  <si>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</si>
  <si>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</si>
  <si>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</si>
  <si>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</si>
  <si>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</si>
  <si>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</si>
  <si>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</si>
  <si>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</si>
  <si>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</si>
  <si>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</si>
  <si>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</si>
  <si>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</si>
  <si>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</si>
  <si>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</si>
  <si>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</si>
  <si>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</si>
  <si>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</si>
  <si>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</si>
  <si>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</si>
  <si>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</si>
  <si>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</si>
  <si>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</si>
  <si>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</si>
  <si>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</si>
  <si>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</si>
  <si>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</si>
  <si>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</si>
  <si>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</si>
  <si>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</si>
  <si>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</si>
  <si>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</si>
  <si>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</si>
  <si>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</si>
  <si>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</si>
  <si>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</si>
  <si>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</si>
  <si>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</si>
  <si>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</si>
  <si>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</si>
  <si>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</si>
  <si>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</si>
  <si>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</si>
  <si>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</si>
  <si>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</si>
  <si>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</si>
  <si>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</si>
  <si>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</si>
  <si>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</si>
  <si>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</si>
  <si>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</si>
  <si>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</si>
  <si>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</si>
  <si>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</si>
  <si>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</si>
  <si>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</si>
  <si>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</si>
  <si>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</si>
  <si>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</si>
  <si>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</si>
  <si>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</si>
  <si>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</si>
  <si>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</si>
  <si>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</si>
  <si>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</si>
  <si>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</si>
  <si>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</si>
  <si>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</si>
  <si>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</si>
  <si>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</si>
  <si>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</si>
  <si>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</si>
  <si>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</si>
  <si>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</si>
  <si>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</si>
  <si>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</si>
  <si>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</si>
  <si>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</si>
  <si>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</si>
  <si>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</si>
  <si>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</si>
  <si>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</si>
  <si>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</si>
  <si>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</si>
  <si>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</si>
  <si>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</si>
  <si>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</si>
  <si>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</si>
  <si>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</si>
  <si>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</si>
  <si>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</si>
  <si>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</si>
  <si>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</si>
  <si>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</si>
  <si>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</si>
  <si>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</si>
  <si>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</si>
  <si>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</si>
  <si>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</si>
  <si>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</si>
  <si>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</si>
  <si>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</si>
  <si>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</si>
  <si>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</si>
  <si>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</si>
  <si>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</si>
  <si>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</si>
  <si>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</si>
  <si>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</si>
  <si>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</si>
  <si>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</si>
  <si>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Treatment cost</t>
  </si>
  <si>
    <t>VAT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</si>
  <si>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</si>
  <si>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</si>
  <si>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</si>
  <si>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</si>
  <si>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</si>
  <si>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</si>
  <si>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</si>
  <si>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</si>
  <si>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</si>
  <si>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</si>
  <si>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</si>
  <si>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</si>
  <si>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</si>
  <si>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</si>
  <si>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</si>
  <si>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</si>
  <si>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</si>
  <si>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</si>
  <si>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</si>
  <si>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</si>
  <si>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</si>
  <si>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VAT if applicable</t>
  </si>
  <si>
    <t>Pack size</t>
  </si>
  <si>
    <t>Cost per day £</t>
  </si>
  <si>
    <t>Number of days</t>
  </si>
  <si>
    <t>Cost per pack (excluding VAT) (£)</t>
  </si>
  <si>
    <t>Cost per tablet (excluding VAT) (£)</t>
  </si>
  <si>
    <t>Tablets per day</t>
  </si>
  <si>
    <t>Total cost of treatment (excluding VAT) (£)</t>
  </si>
  <si>
    <t>Total cost of treatment (including VAT) (£)</t>
  </si>
  <si>
    <t>Adult population</t>
  </si>
  <si>
    <t>Incidence of breast cancer</t>
  </si>
  <si>
    <t>Proportion of people with early or locally advanced disease</t>
  </si>
  <si>
    <t>Proportion of people with hormone receptor positive, HER2 negative disease</t>
  </si>
  <si>
    <t>Proportion of people with high-risk disease</t>
  </si>
  <si>
    <t>Eligible population at high risk of recurrence</t>
  </si>
  <si>
    <t>People who choose abemaciclib with endocrine therapy</t>
  </si>
  <si>
    <t>People who choose endocrine therapy only</t>
  </si>
  <si>
    <t>https://digital.nhs.uk/data-and-information/publications/statistical/cancer-registration-statistics</t>
  </si>
  <si>
    <t>https://crukcancerintelligence.shinyapps.io/EarlyDiagnosis/</t>
  </si>
  <si>
    <t>Company submission</t>
  </si>
  <si>
    <t>Clinical expert opinion</t>
  </si>
  <si>
    <t>Midpoint of Howlader et al, 2014 and DeKoven et al, 2012</t>
  </si>
  <si>
    <t>Abemaciclib, oral</t>
  </si>
  <si>
    <t>SB11Z Deliver exclusively oral chemotherapy</t>
  </si>
  <si>
    <t>Abemaciclib is available with a discount to the list price that is commercial in confidence, please enter the discounted price into the blue cell above</t>
  </si>
  <si>
    <t>Abemaciclib is assumed to be given for 2 years with 13 4 week cycles per year</t>
  </si>
  <si>
    <t>Comparator is endocrine therapy which is given with or without abemaciclib and will be given for 5-10 years regardless of whether abemaciclib is used, therefore no costs included for endocrine therapy</t>
  </si>
  <si>
    <t>People choosing abemaciclib - year 1 of treatment</t>
  </si>
  <si>
    <t>People choosing abemaciclib - year 2 of treatment</t>
  </si>
  <si>
    <r>
      <t>Drug costs</t>
    </r>
    <r>
      <rPr>
        <b/>
        <sz val="11"/>
        <color rgb="FFFF0000"/>
        <rFont val="Arial"/>
        <family val="2"/>
      </rPr>
      <t xml:space="preserve"> </t>
    </r>
    <r>
      <rPr>
        <b/>
        <sz val="11"/>
        <rFont val="Arial"/>
        <family val="2"/>
      </rPr>
      <t>- total resource impact</t>
    </r>
  </si>
  <si>
    <r>
      <t>Administration costs</t>
    </r>
    <r>
      <rPr>
        <b/>
        <sz val="11"/>
        <color rgb="FFFF0000"/>
        <rFont val="Arial"/>
        <family val="2"/>
      </rPr>
      <t xml:space="preserve"> </t>
    </r>
    <r>
      <rPr>
        <b/>
        <sz val="11"/>
        <rFont val="Arial"/>
        <family val="2"/>
      </rPr>
      <t>- total resource impact</t>
    </r>
  </si>
  <si>
    <t>Abemaciclib 150mg twice daily - year 1</t>
  </si>
  <si>
    <t>Discontinuation rate year 1</t>
  </si>
  <si>
    <t>Discontinuation rate year 2</t>
  </si>
  <si>
    <t>Drugs cost</t>
  </si>
  <si>
    <r>
      <t>Drugs</t>
    </r>
    <r>
      <rPr>
        <b/>
        <sz val="11"/>
        <color rgb="FFFF0000"/>
        <rFont val="Arial"/>
        <family val="2"/>
      </rPr>
      <t xml:space="preserve"> - </t>
    </r>
    <r>
      <rPr>
        <b/>
        <sz val="11"/>
        <rFont val="Arial"/>
        <family val="2"/>
      </rPr>
      <t>resource impact</t>
    </r>
  </si>
  <si>
    <r>
      <t xml:space="preserve">Administration - </t>
    </r>
    <r>
      <rPr>
        <b/>
        <sz val="11"/>
        <color rgb="FFFF0000"/>
        <rFont val="Arial"/>
        <family val="2"/>
      </rPr>
      <t xml:space="preserve"> </t>
    </r>
    <r>
      <rPr>
        <b/>
        <sz val="11"/>
        <rFont val="Arial"/>
        <family val="2"/>
      </rPr>
      <t>resource impact</t>
    </r>
  </si>
  <si>
    <t>Abemaciclib with endocrine therapy for adjuvant treatment of hormone receptor-positive, HER2-negative, node-positive early breast cancer at high risk of recurrence</t>
  </si>
  <si>
    <r>
      <rPr>
        <sz val="11"/>
        <rFont val="Arial"/>
        <family val="2"/>
      </rPr>
      <t>The guidance covers</t>
    </r>
    <r>
      <rPr>
        <b/>
        <sz val="11"/>
        <color rgb="FFFF0000"/>
        <rFont val="Arial"/>
        <family val="2"/>
      </rPr>
      <t xml:space="preserve"> </t>
    </r>
    <r>
      <rPr>
        <b/>
        <sz val="11"/>
        <rFont val="Arial"/>
        <family val="2"/>
      </rPr>
      <t>adults</t>
    </r>
  </si>
  <si>
    <r>
      <rPr>
        <b/>
        <sz val="11"/>
        <rFont val="Arial"/>
        <family val="2"/>
      </rPr>
      <t>Adult population</t>
    </r>
    <r>
      <rPr>
        <sz val="11"/>
        <color theme="1"/>
        <rFont val="Arial"/>
        <family val="2"/>
      </rPr>
      <t xml:space="preserve"> forecast at 2026/27</t>
    </r>
  </si>
  <si>
    <r>
      <t>Population covered (</t>
    </r>
    <r>
      <rPr>
        <b/>
        <sz val="11"/>
        <rFont val="Arial"/>
        <family val="2"/>
      </rPr>
      <t>adults</t>
    </r>
    <r>
      <rPr>
        <b/>
        <sz val="11"/>
        <color theme="1"/>
        <rFont val="Arial"/>
        <family val="2"/>
      </rPr>
      <t>)</t>
    </r>
  </si>
  <si>
    <r>
      <t>Number of people (</t>
    </r>
    <r>
      <rPr>
        <b/>
        <sz val="11"/>
        <rFont val="Arial"/>
        <family val="2"/>
      </rPr>
      <t>adults)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</si>
</sst>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rgb="FFFF0000"/>
      <name val="Arial"/>
      <family val="2"/>
    </font>
    <font>
      <b/>
      <sz val="9"/>
      <name val="Arial"/>
      <family val="2"/>
    </font>
    <font>
      <sz val="12"/>
      <color theme="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31">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165" fontId="5" fillId="0" borderId="11" xfId="82" applyNumberFormat="1" applyFont="1" applyBorder="1"/>
    <xf numFmtId="3" fontId="2" fillId="0" borderId="0" xfId="82" applyNumberFormat="1"/>
    <xf numFmtId="0" fontId="2" fillId="0" borderId="12" xfId="82" applyBorder="1"/>
    <xf numFmtId="0" fontId="2" fillId="0" borderId="30" xfId="82" applyBorder="1"/>
    <xf numFmtId="0" fontId="2" fillId="0" borderId="10" xfId="82" applyBorder="1"/>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3" fontId="0" fillId="0" borderId="0" xfId="0" applyNumberFormat="1"/>
    <xf numFmtId="0" fontId="8" fillId="24" borderId="69"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8" fillId="28" borderId="60" xfId="0" applyNumberFormat="1" applyFont="1" applyFill="1" applyBorder="1"/>
    <xf numFmtId="165" fontId="58" fillId="28" borderId="60" xfId="0" applyNumberFormat="1" applyFont="1" applyFill="1" applyBorder="1"/>
    <xf numFmtId="165" fontId="58" fillId="28" borderId="58"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58" fillId="28" borderId="61" xfId="0" applyFont="1" applyFill="1" applyBorder="1"/>
    <xf numFmtId="165" fontId="59" fillId="28" borderId="19" xfId="0" applyNumberFormat="1" applyFont="1" applyFill="1" applyBorder="1" applyAlignment="1">
      <alignment vertical="center"/>
    </xf>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6" xfId="0" applyFont="1" applyBorder="1"/>
    <xf numFmtId="165" fontId="0" fillId="0" borderId="15" xfId="0" applyNumberForma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5"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7" xfId="0" applyFont="1" applyFill="1" applyBorder="1" applyAlignment="1">
      <alignment horizontal="center" wrapText="1"/>
    </xf>
    <xf numFmtId="0" fontId="37" fillId="27" borderId="33" xfId="0" applyFont="1" applyFill="1" applyBorder="1" applyAlignment="1">
      <alignment horizontal="center" wrapText="1"/>
    </xf>
    <xf numFmtId="0" fontId="53" fillId="27" borderId="78"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5" fillId="42" borderId="12" xfId="0" applyFont="1" applyFill="1" applyBorder="1"/>
    <xf numFmtId="0" fontId="55" fillId="42" borderId="30"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8" xfId="92" applyFont="1" applyFill="1" applyBorder="1" applyAlignment="1">
      <alignment horizontal="center"/>
    </xf>
    <xf numFmtId="9" fontId="55" fillId="42" borderId="0" xfId="92" applyFont="1" applyFill="1" applyAlignment="1">
      <alignment horizontal="center"/>
    </xf>
    <xf numFmtId="9" fontId="55" fillId="42" borderId="78"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8" xfId="92" applyNumberFormat="1" applyFont="1" applyFill="1" applyBorder="1" applyAlignment="1">
      <alignment horizontal="right"/>
    </xf>
    <xf numFmtId="9" fontId="39" fillId="42" borderId="78" xfId="92" applyFont="1" applyFill="1" applyBorder="1" applyAlignment="1">
      <alignment horizontal="right"/>
    </xf>
    <xf numFmtId="168" fontId="39" fillId="42" borderId="78" xfId="92" applyNumberFormat="1" applyFont="1" applyFill="1" applyBorder="1" applyAlignment="1">
      <alignment horizontal="right"/>
    </xf>
    <xf numFmtId="0" fontId="55" fillId="42" borderId="78" xfId="0" applyFont="1" applyFill="1" applyBorder="1"/>
    <xf numFmtId="0" fontId="39" fillId="42" borderId="81"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4" xfId="0" applyFont="1" applyFill="1" applyBorder="1" applyAlignment="1">
      <alignment vertical="center"/>
    </xf>
    <xf numFmtId="0" fontId="52" fillId="41"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2" fillId="25" borderId="0" xfId="82" applyFont="1" applyFill="1"/>
    <xf numFmtId="0" fontId="62" fillId="0" borderId="0" xfId="82" applyFont="1"/>
    <xf numFmtId="0" fontId="48" fillId="0" borderId="0" xfId="0" applyFont="1"/>
    <xf numFmtId="0" fontId="54" fillId="0" borderId="0" xfId="82" applyFont="1"/>
    <xf numFmtId="0" fontId="62" fillId="0" borderId="0" xfId="82" applyFont="1" applyAlignment="1">
      <alignment vertical="top"/>
    </xf>
    <xf numFmtId="3" fontId="0" fillId="0" borderId="12" xfId="0" applyNumberFormat="1" applyBorder="1"/>
    <xf numFmtId="3" fontId="58" fillId="28" borderId="82" xfId="0" applyNumberFormat="1" applyFont="1" applyFill="1" applyBorder="1"/>
    <xf numFmtId="3" fontId="0" fillId="0" borderId="46" xfId="0" applyNumberFormat="1" applyBorder="1"/>
    <xf numFmtId="165" fontId="0" fillId="0" borderId="46" xfId="0" applyNumberFormat="1" applyBorder="1"/>
    <xf numFmtId="165" fontId="58" fillId="28" borderId="59" xfId="0" applyNumberFormat="1" applyFont="1" applyFill="1" applyBorder="1"/>
    <xf numFmtId="3" fontId="0" fillId="0" borderId="17" xfId="0" applyNumberFormat="1" applyBorder="1"/>
    <xf numFmtId="3" fontId="58" fillId="28" borderId="83" xfId="0" applyNumberFormat="1" applyFont="1" applyFill="1" applyBorder="1"/>
    <xf numFmtId="0" fontId="0" fillId="0" borderId="56" xfId="0" applyBorder="1"/>
    <xf numFmtId="0" fontId="0" fillId="0" borderId="84" xfId="0" applyBorder="1"/>
    <xf numFmtId="0" fontId="0" fillId="0" borderId="57" xfId="0" applyBorder="1"/>
    <xf numFmtId="0" fontId="58" fillId="0" borderId="54" xfId="0" applyFont="1" applyBorder="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2" xfId="0" applyFont="1" applyFill="1" applyBorder="1" applyAlignment="1">
      <alignment horizontal="center" wrapText="1"/>
    </xf>
    <xf numFmtId="0" fontId="33" fillId="24" borderId="50" xfId="0" applyFont="1" applyFill="1" applyBorder="1" applyAlignment="1">
      <alignment horizontal="center" wrapText="1"/>
    </xf>
    <xf numFmtId="0" fontId="33" fillId="24" borderId="75"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6"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8" xfId="0" applyFont="1" applyFill="1" applyBorder="1" applyAlignment="1">
      <alignment horizontal="center" wrapText="1"/>
    </xf>
    <xf numFmtId="165" fontId="65" fillId="28" borderId="28" xfId="0" applyNumberFormat="1" applyFont="1" applyFill="1" applyBorder="1" applyAlignment="1">
      <alignment horizontal="right" vertical="center"/>
    </xf>
    <xf numFmtId="3" fontId="65" fillId="28" borderId="28" xfId="0" applyNumberFormat="1" applyFont="1" applyFill="1" applyBorder="1" applyAlignment="1">
      <alignment horizontal="center" vertical="center"/>
    </xf>
    <xf numFmtId="0" fontId="37" fillId="24" borderId="76"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5"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0" fillId="0" borderId="42" xfId="0" applyBorder="1"/>
    <xf numFmtId="0" fontId="0" fillId="0" borderId="64" xfId="0" applyBorder="1"/>
    <xf numFmtId="0" fontId="0" fillId="0" borderId="40" xfId="0"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7"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0" borderId="0" xfId="0" applyFont="1" applyAlignment="1">
      <alignment vertical="center"/>
    </xf>
    <xf numFmtId="0" fontId="0" fillId="24" borderId="71" xfId="0" applyFill="1" applyBorder="1" applyAlignment="1">
      <alignment horizontal="center" wrapText="1"/>
    </xf>
    <xf numFmtId="3" fontId="58" fillId="28" borderId="86" xfId="0" applyNumberFormat="1" applyFont="1" applyFill="1" applyBorder="1"/>
    <xf numFmtId="3" fontId="0" fillId="0" borderId="62" xfId="0" applyNumberFormat="1" applyBorder="1"/>
    <xf numFmtId="3" fontId="58" fillId="28" borderId="58" xfId="0" applyNumberFormat="1" applyFont="1" applyFill="1" applyBorder="1"/>
    <xf numFmtId="3" fontId="58" fillId="28" borderId="87"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1"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0" fontId="40" fillId="28" borderId="54" xfId="0" applyFont="1" applyFill="1" applyBorder="1" applyAlignment="1">
      <alignment vertical="center" wrapText="1"/>
    </xf>
    <xf numFmtId="3" fontId="37" fillId="0" borderId="66" xfId="0" applyNumberFormat="1" applyFont="1" applyBorder="1" applyAlignment="1">
      <alignment vertical="center"/>
    </xf>
    <xf numFmtId="0" fontId="33" fillId="0" borderId="65" xfId="0" applyFont="1" applyBorder="1" applyAlignment="1">
      <alignment vertical="center"/>
    </xf>
    <xf numFmtId="0" fontId="33" fillId="0" borderId="74" xfId="0" applyFont="1" applyBorder="1" applyAlignment="1">
      <alignment vertical="center"/>
    </xf>
    <xf numFmtId="0" fontId="33" fillId="0" borderId="86" xfId="0" applyFont="1" applyBorder="1" applyAlignment="1">
      <alignment vertical="center"/>
    </xf>
    <xf numFmtId="3" fontId="33" fillId="0" borderId="58" xfId="0" applyNumberFormat="1" applyFont="1" applyBorder="1" applyAlignment="1">
      <alignment vertical="center"/>
    </xf>
    <xf numFmtId="3" fontId="2" fillId="0" borderId="11" xfId="82" applyNumberFormat="1" applyBorder="1" applyAlignment="1">
      <alignment horizontal="center" wrapText="1"/>
    </xf>
    <xf numFmtId="0" fontId="2" fillId="0" borderId="11" xfId="82" applyBorder="1" applyAlignment="1">
      <alignment horizontal="center" wrapText="1"/>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9" fillId="37" borderId="12" xfId="0" applyFont="1" applyFill="1" applyBorder="1" applyAlignment="1">
      <alignment vertical="center"/>
    </xf>
    <xf numFmtId="0" fontId="51" fillId="37" borderId="17" xfId="0" applyFont="1" applyFill="1" applyBorder="1"/>
    <xf numFmtId="0" fontId="70" fillId="0" borderId="86" xfId="0" applyFont="1" applyBorder="1" applyAlignment="1">
      <alignment vertical="center" wrapText="1"/>
    </xf>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4" fillId="0" borderId="0" xfId="0" applyNumberFormat="1" applyFont="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5" xfId="0" applyNumberFormat="1" applyFont="1" applyFill="1" applyBorder="1" applyAlignment="1">
      <alignment horizontal="center" wrapText="1"/>
    </xf>
    <xf numFmtId="0" fontId="37" fillId="24" borderId="46" xfId="0" applyFont="1" applyFill="1" applyBorder="1"/>
    <xf numFmtId="0" fontId="71" fillId="0" borderId="0" xfId="72" applyFont="1" applyFill="1" applyAlignment="1" applyProtection="1"/>
    <xf numFmtId="0" fontId="8" fillId="0" borderId="46" xfId="0" applyFont="1" applyBorder="1" applyAlignment="1">
      <alignment horizontal="left" vertical="center" wrapText="1"/>
    </xf>
    <xf numFmtId="0" fontId="39"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70" fillId="0" borderId="18" xfId="0" applyFont="1" applyBorder="1" applyAlignment="1">
      <alignment vertical="center" wrapText="1"/>
    </xf>
    <xf numFmtId="0" fontId="70" fillId="0" borderId="88" xfId="0" applyFont="1" applyBorder="1" applyAlignment="1">
      <alignment vertical="center" wrapText="1"/>
    </xf>
    <xf numFmtId="165" fontId="59" fillId="28" borderId="88" xfId="0" applyNumberFormat="1" applyFont="1" applyFill="1" applyBorder="1" applyAlignment="1">
      <alignment vertical="center"/>
    </xf>
    <xf numFmtId="0" fontId="4" fillId="28" borderId="34" xfId="0" applyFont="1" applyFill="1" applyBorder="1" applyAlignment="1">
      <alignment horizontal="left" vertical="center" wrapText="1"/>
    </xf>
    <xf numFmtId="0" fontId="61" fillId="0" borderId="0" xfId="0" applyFont="1" applyAlignment="1">
      <alignment vertical="center"/>
    </xf>
    <xf numFmtId="0" fontId="70" fillId="0" borderId="0" xfId="0" applyFont="1" applyAlignment="1">
      <alignment horizontal="left"/>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8" fillId="0" borderId="12" xfId="0" applyNumberFormat="1" applyFont="1" applyBorder="1" applyAlignment="1">
      <alignment vertical="center"/>
    </xf>
    <xf numFmtId="3" fontId="58" fillId="0" borderId="62" xfId="0" applyNumberFormat="1" applyFont="1" applyBorder="1" applyAlignment="1">
      <alignment vertical="center"/>
    </xf>
    <xf numFmtId="3" fontId="58" fillId="0" borderId="30" xfId="0" applyNumberFormat="1" applyFont="1" applyBorder="1" applyAlignment="1">
      <alignment vertical="center"/>
    </xf>
    <xf numFmtId="0" fontId="37" fillId="0" borderId="69" xfId="0" applyFont="1" applyBorder="1" applyAlignment="1">
      <alignment vertical="center" wrapText="1"/>
    </xf>
    <xf numFmtId="165" fontId="58" fillId="0" borderId="60" xfId="0" applyNumberFormat="1" applyFont="1" applyBorder="1" applyAlignment="1">
      <alignment vertical="center"/>
    </xf>
    <xf numFmtId="3" fontId="58" fillId="0" borderId="82" xfId="0" applyNumberFormat="1" applyFont="1" applyBorder="1" applyAlignment="1">
      <alignment vertical="center"/>
    </xf>
    <xf numFmtId="3" fontId="58" fillId="0" borderId="58" xfId="0" applyNumberFormat="1" applyFont="1" applyBorder="1" applyAlignment="1">
      <alignment vertical="center"/>
    </xf>
    <xf numFmtId="3" fontId="58" fillId="0" borderId="70" xfId="0" applyNumberFormat="1" applyFont="1" applyBorder="1" applyAlignment="1">
      <alignment vertical="center"/>
    </xf>
    <xf numFmtId="0" fontId="8" fillId="0" borderId="35" xfId="0" applyFont="1" applyBorder="1" applyAlignment="1">
      <alignment vertical="center" wrapText="1"/>
    </xf>
    <xf numFmtId="9" fontId="8" fillId="42" borderId="75" xfId="92" applyFont="1" applyFill="1" applyBorder="1" applyAlignment="1" applyProtection="1">
      <alignment horizontal="center" vertical="center"/>
      <protection locked="0"/>
    </xf>
    <xf numFmtId="0" fontId="37" fillId="42" borderId="62" xfId="0" applyFont="1" applyFill="1" applyBorder="1" applyAlignment="1" applyProtection="1">
      <alignment horizontal="center" vertical="center"/>
      <protection locked="0"/>
    </xf>
    <xf numFmtId="3" fontId="33" fillId="42" borderId="58" xfId="0" applyNumberFormat="1" applyFont="1" applyFill="1" applyBorder="1" applyAlignment="1" applyProtection="1">
      <alignment horizontal="center" vertical="center"/>
      <protection locked="0"/>
    </xf>
    <xf numFmtId="0" fontId="37" fillId="42" borderId="59"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0" fontId="2" fillId="0" borderId="0" xfId="82" applyAlignment="1">
      <alignment vertical="top"/>
    </xf>
    <xf numFmtId="3" fontId="2" fillId="0" borderId="0" xfId="82" applyNumberFormat="1" applyAlignment="1">
      <alignment horizontal="right"/>
    </xf>
    <xf numFmtId="164" fontId="2" fillId="0" borderId="0" xfId="82" applyNumberFormat="1"/>
    <xf numFmtId="165" fontId="2" fillId="0" borderId="0" xfId="82" applyNumberFormat="1"/>
    <xf numFmtId="9" fontId="2" fillId="0" borderId="0" xfId="92" applyFont="1" applyFill="1" applyBorder="1"/>
    <xf numFmtId="165" fontId="5" fillId="0" borderId="0" xfId="82" applyNumberFormat="1" applyFont="1"/>
    <xf numFmtId="165" fontId="5" fillId="0" borderId="0" xfId="82" applyNumberFormat="1" applyFont="1" applyAlignment="1">
      <alignment horizontal="right"/>
    </xf>
    <xf numFmtId="164" fontId="2" fillId="0" borderId="0" xfId="82" applyNumberFormat="1" applyAlignment="1">
      <alignment horizontal="right"/>
    </xf>
    <xf numFmtId="0" fontId="2" fillId="0" borderId="0" xfId="82" applyAlignment="1">
      <alignment horizontal="left"/>
    </xf>
    <xf numFmtId="0" fontId="7" fillId="0" borderId="0" xfId="82" applyFont="1" applyAlignment="1">
      <alignment horizontal="left"/>
    </xf>
    <xf numFmtId="0" fontId="32" fillId="0" borderId="0" xfId="72" applyFill="1" applyBorder="1" applyAlignment="1" applyProtection="1">
      <alignment horizontal="left"/>
    </xf>
    <xf numFmtId="0" fontId="56" fillId="0" borderId="0" xfId="72" applyFont="1" applyFill="1" applyBorder="1" applyAlignment="1" applyProtection="1">
      <alignment horizontal="left"/>
    </xf>
    <xf numFmtId="0" fontId="5" fillId="0" borderId="11" xfId="82" applyFont="1" applyBorder="1" applyAlignment="1">
      <alignment horizontal="center" vertical="center" wrapText="1"/>
    </xf>
    <xf numFmtId="0" fontId="72" fillId="0" borderId="0" xfId="82" applyFont="1" applyAlignment="1">
      <alignment horizontal="left"/>
    </xf>
    <xf numFmtId="4" fontId="2" fillId="0" borderId="11" xfId="82" applyNumberFormat="1" applyBorder="1"/>
    <xf numFmtId="4" fontId="2" fillId="42" borderId="11" xfId="82" applyNumberFormat="1" applyFill="1" applyBorder="1" applyAlignment="1" applyProtection="1">
      <alignment horizontal="right"/>
      <protection locked="0"/>
    </xf>
    <xf numFmtId="3" fontId="2" fillId="42" borderId="11" xfId="82" applyNumberFormat="1" applyFill="1" applyBorder="1" applyAlignment="1" applyProtection="1">
      <alignment horizontal="right"/>
      <protection locked="0"/>
    </xf>
    <xf numFmtId="0" fontId="58" fillId="0" borderId="43" xfId="0" applyFont="1" applyBorder="1"/>
    <xf numFmtId="0" fontId="7" fillId="0" borderId="10" xfId="82" applyFont="1" applyBorder="1"/>
    <xf numFmtId="3" fontId="2" fillId="42" borderId="11" xfId="82" applyNumberFormat="1" applyFill="1" applyBorder="1" applyProtection="1">
      <protection locked="0"/>
    </xf>
    <xf numFmtId="9" fontId="2" fillId="42"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0" fontId="5" fillId="0" borderId="0" xfId="82" applyFont="1" applyAlignment="1">
      <alignment wrapText="1"/>
    </xf>
    <xf numFmtId="0" fontId="32" fillId="0" borderId="0" xfId="72" applyFill="1" applyBorder="1" applyAlignment="1" applyProtection="1">
      <alignment horizontal="left" vertical="center" wrapText="1"/>
    </xf>
    <xf numFmtId="0" fontId="0" fillId="0" borderId="0" xfId="0" applyAlignment="1">
      <alignment horizontal="left" vertical="center" wrapText="1"/>
    </xf>
    <xf numFmtId="0" fontId="32" fillId="0" borderId="0" xfId="72" applyFill="1" applyBorder="1" applyAlignment="1" applyProtection="1">
      <alignment vertical="center"/>
    </xf>
    <xf numFmtId="0" fontId="2" fillId="0" borderId="0" xfId="82" applyAlignment="1">
      <alignment horizontal="right"/>
    </xf>
    <xf numFmtId="0" fontId="2" fillId="0" borderId="11" xfId="82" applyBorder="1" applyAlignment="1">
      <alignment horizontal="left"/>
    </xf>
    <xf numFmtId="0" fontId="4" fillId="25" borderId="0" xfId="0" applyFont="1" applyFill="1" applyAlignment="1">
      <alignment vertical="center" wrapText="1"/>
    </xf>
    <xf numFmtId="0" fontId="8" fillId="0" borderId="46" xfId="0" applyFont="1" applyBorder="1" applyAlignment="1">
      <alignment vertical="center" wrapText="1"/>
    </xf>
    <xf numFmtId="0" fontId="73" fillId="0" borderId="0" xfId="0" applyFont="1" applyAlignment="1">
      <alignment vertical="center" wrapText="1"/>
    </xf>
    <xf numFmtId="0" fontId="74" fillId="25" borderId="0" xfId="0" applyFont="1" applyFill="1" applyAlignment="1">
      <alignment vertical="center"/>
    </xf>
    <xf numFmtId="0" fontId="8" fillId="25" borderId="0" xfId="0" applyFont="1" applyFill="1" applyAlignment="1">
      <alignment vertical="center" wrapText="1"/>
    </xf>
    <xf numFmtId="0" fontId="5" fillId="25" borderId="0" xfId="0" applyFont="1" applyFill="1" applyAlignment="1">
      <alignment vertical="center" wrapText="1"/>
    </xf>
    <xf numFmtId="10" fontId="33" fillId="42" borderId="11" xfId="0" applyNumberFormat="1" applyFont="1" applyFill="1" applyBorder="1" applyAlignment="1" applyProtection="1">
      <alignment vertical="center"/>
      <protection locked="0"/>
    </xf>
    <xf numFmtId="10" fontId="37" fillId="42" borderId="60" xfId="0" applyNumberFormat="1" applyFont="1" applyFill="1" applyBorder="1" applyAlignment="1" applyProtection="1">
      <alignment vertical="center"/>
      <protection locked="0"/>
    </xf>
    <xf numFmtId="10" fontId="33" fillId="42" borderId="17" xfId="0" applyNumberFormat="1" applyFont="1" applyFill="1" applyBorder="1" applyAlignment="1" applyProtection="1">
      <alignment vertical="center"/>
      <protection locked="0"/>
    </xf>
    <xf numFmtId="10" fontId="37" fillId="42" borderId="83" xfId="0" applyNumberFormat="1" applyFont="1" applyFill="1" applyBorder="1" applyAlignment="1" applyProtection="1">
      <alignment vertical="center"/>
      <protection locked="0"/>
    </xf>
    <xf numFmtId="9" fontId="2" fillId="42" borderId="11" xfId="82" applyNumberFormat="1" applyFill="1" applyBorder="1" applyAlignment="1" applyProtection="1">
      <alignment horizontal="right"/>
      <protection locked="0"/>
    </xf>
    <xf numFmtId="165" fontId="2" fillId="42" borderId="11" xfId="82" applyNumberFormat="1" applyFill="1" applyBorder="1" applyProtection="1">
      <protection locked="0"/>
    </xf>
    <xf numFmtId="9" fontId="2" fillId="42" borderId="11" xfId="92" applyFont="1" applyFill="1" applyBorder="1" applyProtection="1">
      <protection locked="0"/>
    </xf>
    <xf numFmtId="165" fontId="33" fillId="42" borderId="12" xfId="0" applyNumberFormat="1" applyFont="1" applyFill="1" applyBorder="1" applyAlignment="1" applyProtection="1">
      <alignment horizontal="right" vertical="center"/>
      <protection locked="0"/>
    </xf>
    <xf numFmtId="165" fontId="33" fillId="24" borderId="70" xfId="0" applyNumberFormat="1" applyFont="1" applyFill="1" applyBorder="1" applyAlignment="1" applyProtection="1">
      <alignment horizontal="right"/>
      <protection locked="0"/>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30" xfId="0" applyNumberFormat="1" applyFill="1" applyBorder="1" applyAlignment="1" applyProtection="1">
      <alignment vertical="center"/>
      <protection locked="0"/>
    </xf>
    <xf numFmtId="10" fontId="0" fillId="42" borderId="46"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6" xfId="92" applyNumberFormat="1" applyFont="1" applyFill="1" applyBorder="1" applyAlignment="1" applyProtection="1">
      <alignment vertical="center"/>
      <protection locked="0"/>
    </xf>
    <xf numFmtId="10" fontId="0" fillId="42" borderId="62" xfId="0" applyNumberFormat="1" applyFill="1" applyBorder="1" applyAlignment="1" applyProtection="1">
      <alignment vertical="center"/>
      <protection locked="0"/>
    </xf>
    <xf numFmtId="0" fontId="52" fillId="39" borderId="25" xfId="0" applyFont="1" applyFill="1" applyBorder="1" applyAlignment="1" applyProtection="1">
      <alignment horizontal="center" vertical="center"/>
      <protection locked="0"/>
    </xf>
    <xf numFmtId="9" fontId="0" fillId="42" borderId="11" xfId="0" applyNumberFormat="1" applyFill="1" applyBorder="1" applyProtection="1">
      <protection locked="0"/>
    </xf>
    <xf numFmtId="9" fontId="0" fillId="42" borderId="42" xfId="0" applyNumberFormat="1" applyFill="1" applyBorder="1" applyProtection="1">
      <protection locked="0"/>
    </xf>
    <xf numFmtId="9" fontId="0" fillId="42" borderId="46" xfId="92" applyFont="1" applyFill="1" applyBorder="1" applyProtection="1">
      <protection locked="0"/>
    </xf>
    <xf numFmtId="9" fontId="0" fillId="42" borderId="11" xfId="92" applyFont="1" applyFill="1" applyBorder="1" applyProtection="1">
      <protection locked="0"/>
    </xf>
    <xf numFmtId="9" fontId="0" fillId="42" borderId="40" xfId="92" applyFont="1" applyFill="1" applyBorder="1" applyProtection="1">
      <protection locked="0"/>
    </xf>
    <xf numFmtId="3" fontId="7" fillId="29" borderId="0" xfId="0" applyNumberFormat="1" applyFont="1" applyFill="1" applyAlignment="1">
      <alignment horizontal="left" vertical="top" wrapText="1"/>
    </xf>
    <xf numFmtId="49" fontId="7" fillId="0" borderId="15" xfId="0" applyNumberFormat="1" applyFont="1" applyBorder="1"/>
    <xf numFmtId="0" fontId="7" fillId="0" borderId="42" xfId="0" applyFont="1" applyBorder="1"/>
    <xf numFmtId="3" fontId="7" fillId="0" borderId="15" xfId="0" applyNumberFormat="1" applyFont="1" applyBorder="1"/>
    <xf numFmtId="3" fontId="33" fillId="0" borderId="13" xfId="0" applyNumberFormat="1" applyFont="1" applyBorder="1"/>
    <xf numFmtId="3" fontId="47" fillId="29" borderId="0" xfId="0" applyNumberFormat="1" applyFont="1" applyFill="1" applyAlignment="1">
      <alignment horizontal="left" vertical="top" wrapText="1"/>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2"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F577C373-41C9-41D4-AB23-4C2B5A85D169}"/>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99FFCC"/>
      <color rgb="FF66FFFF"/>
      <color rgb="FF18646E"/>
      <color rgb="FFCCFFFF"/>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0</xdr:colOff>
          <xdr:row>55</xdr:row>
          <xdr:rowOff>88900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0</xdr:row>
      <xdr:rowOff>572770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578222</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Users\ProfileFolders\JHacking\Desktop\New%20RI%20tools\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ICE.nhs.uk\Data\Users\ProfileFolders\JHacking\Desktop\New%20RI%20tools\H&amp;SC\_TEAM%20PLANNING%20&amp;%20PROCEDURES\RIA\Operational%20resources%20and%20templates\RIA%20product%20templates\Excel%20template%20October%202020%20-%20do%20not%20use\Resource%20impact%20template%20ACS%20v3.1.xlsx?2D183666" TargetMode="External"/><Relationship Id="rId1" Type="http://schemas.openxmlformats.org/officeDocument/2006/relationships/externalLinkPath" Target="file:///\\2D183666\Resource%20impact%20template%20ACS%20v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rivate/EMasanga/POp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2020 Males (2)"/>
      <sheetName val="Contents"/>
      <sheetName val="Terms and conditions"/>
      <sheetName val="Notes and definitions"/>
      <sheetName val="Mid-2020 Persons"/>
      <sheetName val="Mid-2020 Males"/>
      <sheetName val="Mid-2020 Females"/>
      <sheetName val="Related publications"/>
    </sheetNames>
    <sheetDataSet>
      <sheetData sheetId="0">
        <row r="10">
          <cell r="A10" t="str">
            <v>E38000240</v>
          </cell>
          <cell r="B10" t="str">
            <v>NHS North Central London CCG</v>
          </cell>
          <cell r="C10" t="str">
            <v>E54000028</v>
          </cell>
          <cell r="D10" t="str">
            <v>North London Partners in Health and Care</v>
          </cell>
          <cell r="E10" t="str">
            <v>E40000003</v>
          </cell>
          <cell r="F10" t="str">
            <v>London</v>
          </cell>
          <cell r="G10">
            <v>766256</v>
          </cell>
          <cell r="H10">
            <v>9302</v>
          </cell>
          <cell r="I10">
            <v>9275</v>
          </cell>
          <cell r="J10">
            <v>9788</v>
          </cell>
          <cell r="K10">
            <v>9863</v>
          </cell>
          <cell r="L10">
            <v>9982</v>
          </cell>
          <cell r="M10">
            <v>9977</v>
          </cell>
          <cell r="N10">
            <v>9964</v>
          </cell>
          <cell r="O10">
            <v>10165</v>
          </cell>
          <cell r="P10">
            <v>10344</v>
          </cell>
          <cell r="Q10">
            <v>9955</v>
          </cell>
          <cell r="R10">
            <v>9877</v>
          </cell>
          <cell r="S10">
            <v>9568</v>
          </cell>
          <cell r="T10">
            <v>9717</v>
          </cell>
          <cell r="U10">
            <v>9467</v>
          </cell>
          <cell r="V10">
            <v>9212</v>
          </cell>
          <cell r="W10">
            <v>8961</v>
          </cell>
          <cell r="X10">
            <v>8544</v>
          </cell>
          <cell r="Y10">
            <v>8404</v>
          </cell>
          <cell r="Z10">
            <v>8454</v>
          </cell>
          <cell r="AA10">
            <v>8416</v>
          </cell>
          <cell r="AB10">
            <v>8864</v>
          </cell>
          <cell r="AC10">
            <v>9634</v>
          </cell>
          <cell r="AD10">
            <v>10563</v>
          </cell>
          <cell r="AE10">
            <v>12124</v>
          </cell>
          <cell r="AF10">
            <v>13209</v>
          </cell>
          <cell r="AG10">
            <v>13493</v>
          </cell>
          <cell r="AH10">
            <v>14095</v>
          </cell>
          <cell r="AI10">
            <v>13944</v>
          </cell>
          <cell r="AJ10">
            <v>14752</v>
          </cell>
          <cell r="AK10">
            <v>14677</v>
          </cell>
          <cell r="AL10">
            <v>15016</v>
          </cell>
          <cell r="AM10">
            <v>14458</v>
          </cell>
          <cell r="AN10">
            <v>14778</v>
          </cell>
          <cell r="AO10">
            <v>14103</v>
          </cell>
          <cell r="AP10">
            <v>14032</v>
          </cell>
          <cell r="AQ10">
            <v>13772</v>
          </cell>
          <cell r="AR10">
            <v>13280</v>
          </cell>
          <cell r="AS10">
            <v>13298</v>
          </cell>
          <cell r="AT10">
            <v>12836</v>
          </cell>
          <cell r="AU10">
            <v>12984</v>
          </cell>
          <cell r="AV10">
            <v>12736</v>
          </cell>
          <cell r="AW10">
            <v>12178</v>
          </cell>
          <cell r="AX10">
            <v>11239</v>
          </cell>
          <cell r="AY10">
            <v>10688</v>
          </cell>
          <cell r="AZ10">
            <v>10438</v>
          </cell>
          <cell r="BA10">
            <v>10077</v>
          </cell>
          <cell r="BB10">
            <v>10131</v>
          </cell>
          <cell r="BC10">
            <v>10094</v>
          </cell>
          <cell r="BD10">
            <v>9923</v>
          </cell>
          <cell r="BE10">
            <v>10215</v>
          </cell>
          <cell r="BF10">
            <v>9678</v>
          </cell>
          <cell r="BG10">
            <v>9581</v>
          </cell>
          <cell r="BH10">
            <v>9641</v>
          </cell>
          <cell r="BI10">
            <v>9607</v>
          </cell>
          <cell r="BJ10">
            <v>9457</v>
          </cell>
          <cell r="BK10">
            <v>8921</v>
          </cell>
          <cell r="BL10">
            <v>8631</v>
          </cell>
          <cell r="BM10">
            <v>8407</v>
          </cell>
          <cell r="BN10">
            <v>7833</v>
          </cell>
          <cell r="BO10">
            <v>7445</v>
          </cell>
          <cell r="BP10">
            <v>7124</v>
          </cell>
          <cell r="BQ10">
            <v>6808</v>
          </cell>
          <cell r="BR10">
            <v>6498</v>
          </cell>
          <cell r="BS10">
            <v>6207</v>
          </cell>
          <cell r="BT10">
            <v>5904</v>
          </cell>
          <cell r="BU10">
            <v>5609</v>
          </cell>
          <cell r="BV10">
            <v>5116</v>
          </cell>
          <cell r="BW10">
            <v>5091</v>
          </cell>
          <cell r="BX10">
            <v>4753</v>
          </cell>
          <cell r="BY10">
            <v>4585</v>
          </cell>
          <cell r="BZ10">
            <v>4596</v>
          </cell>
          <cell r="CA10">
            <v>4560</v>
          </cell>
          <cell r="CB10">
            <v>4580</v>
          </cell>
          <cell r="CC10">
            <v>4630</v>
          </cell>
          <cell r="CD10">
            <v>3720</v>
          </cell>
          <cell r="CE10">
            <v>3579</v>
          </cell>
          <cell r="CF10">
            <v>3635</v>
          </cell>
          <cell r="CG10">
            <v>3103</v>
          </cell>
          <cell r="CH10">
            <v>2719</v>
          </cell>
          <cell r="CI10">
            <v>2379</v>
          </cell>
          <cell r="CJ10">
            <v>2509</v>
          </cell>
          <cell r="CK10">
            <v>2384</v>
          </cell>
          <cell r="CL10">
            <v>2196</v>
          </cell>
          <cell r="CM10">
            <v>2029</v>
          </cell>
          <cell r="CN10">
            <v>1812</v>
          </cell>
          <cell r="CO10">
            <v>1632</v>
          </cell>
          <cell r="CP10">
            <v>1519</v>
          </cell>
          <cell r="CQ10">
            <v>1274</v>
          </cell>
          <cell r="CR10">
            <v>1079</v>
          </cell>
          <cell r="CS10">
            <v>973</v>
          </cell>
          <cell r="CT10">
            <v>3586</v>
          </cell>
        </row>
        <row r="11">
          <cell r="A11" t="str">
            <v>E38000255</v>
          </cell>
          <cell r="B11" t="str">
            <v>NHS North East London CCG</v>
          </cell>
          <cell r="C11" t="str">
            <v>E54000029</v>
          </cell>
          <cell r="D11" t="str">
            <v>East London Health and Care Partnership</v>
          </cell>
          <cell r="E11" t="str">
            <v>E40000003</v>
          </cell>
          <cell r="F11" t="str">
            <v>London</v>
          </cell>
          <cell r="G11">
            <v>1037604</v>
          </cell>
          <cell r="H11">
            <v>15005</v>
          </cell>
          <cell r="I11">
            <v>15129</v>
          </cell>
          <cell r="J11">
            <v>15277</v>
          </cell>
          <cell r="K11">
            <v>15295</v>
          </cell>
          <cell r="L11">
            <v>15333</v>
          </cell>
          <cell r="M11">
            <v>15058</v>
          </cell>
          <cell r="N11">
            <v>14917</v>
          </cell>
          <cell r="O11">
            <v>14974</v>
          </cell>
          <cell r="P11">
            <v>15433</v>
          </cell>
          <cell r="Q11">
            <v>14057</v>
          </cell>
          <cell r="R11">
            <v>13669</v>
          </cell>
          <cell r="S11">
            <v>13095</v>
          </cell>
          <cell r="T11">
            <v>13419</v>
          </cell>
          <cell r="U11">
            <v>13211</v>
          </cell>
          <cell r="V11">
            <v>12704</v>
          </cell>
          <cell r="W11">
            <v>12470</v>
          </cell>
          <cell r="X11">
            <v>11870</v>
          </cell>
          <cell r="Y11">
            <v>12122</v>
          </cell>
          <cell r="Z11">
            <v>11500</v>
          </cell>
          <cell r="AA11">
            <v>11039</v>
          </cell>
          <cell r="AB11">
            <v>11422</v>
          </cell>
          <cell r="AC11">
            <v>12105</v>
          </cell>
          <cell r="AD11">
            <v>13331</v>
          </cell>
          <cell r="AE11">
            <v>15015</v>
          </cell>
          <cell r="AF11">
            <v>16418</v>
          </cell>
          <cell r="AG11">
            <v>17117</v>
          </cell>
          <cell r="AH11">
            <v>17792</v>
          </cell>
          <cell r="AI11">
            <v>18216</v>
          </cell>
          <cell r="AJ11">
            <v>19057</v>
          </cell>
          <cell r="AK11">
            <v>20660</v>
          </cell>
          <cell r="AL11">
            <v>21747</v>
          </cell>
          <cell r="AM11">
            <v>21680</v>
          </cell>
          <cell r="AN11">
            <v>22490</v>
          </cell>
          <cell r="AO11">
            <v>21769</v>
          </cell>
          <cell r="AP11">
            <v>22179</v>
          </cell>
          <cell r="AQ11">
            <v>22355</v>
          </cell>
          <cell r="AR11">
            <v>21180</v>
          </cell>
          <cell r="AS11">
            <v>20606</v>
          </cell>
          <cell r="AT11">
            <v>19530</v>
          </cell>
          <cell r="AU11">
            <v>18613</v>
          </cell>
          <cell r="AV11">
            <v>17689</v>
          </cell>
          <cell r="AW11">
            <v>16268</v>
          </cell>
          <cell r="AX11">
            <v>15388</v>
          </cell>
          <cell r="AY11">
            <v>14787</v>
          </cell>
          <cell r="AZ11">
            <v>14183</v>
          </cell>
          <cell r="BA11">
            <v>13921</v>
          </cell>
          <cell r="BB11">
            <v>13381</v>
          </cell>
          <cell r="BC11">
            <v>12825</v>
          </cell>
          <cell r="BD11">
            <v>13100</v>
          </cell>
          <cell r="BE11">
            <v>12834</v>
          </cell>
          <cell r="BF11">
            <v>12443</v>
          </cell>
          <cell r="BG11">
            <v>12041</v>
          </cell>
          <cell r="BH11">
            <v>12115</v>
          </cell>
          <cell r="BI11">
            <v>11568</v>
          </cell>
          <cell r="BJ11">
            <v>11083</v>
          </cell>
          <cell r="BK11">
            <v>10759</v>
          </cell>
          <cell r="BL11">
            <v>10680</v>
          </cell>
          <cell r="BM11">
            <v>10049</v>
          </cell>
          <cell r="BN11">
            <v>9557</v>
          </cell>
          <cell r="BO11">
            <v>9132</v>
          </cell>
          <cell r="BP11">
            <v>9094</v>
          </cell>
          <cell r="BQ11">
            <v>8565</v>
          </cell>
          <cell r="BR11">
            <v>8204</v>
          </cell>
          <cell r="BS11">
            <v>7723</v>
          </cell>
          <cell r="BT11">
            <v>7301</v>
          </cell>
          <cell r="BU11">
            <v>6847</v>
          </cell>
          <cell r="BV11">
            <v>6374</v>
          </cell>
          <cell r="BW11">
            <v>5961</v>
          </cell>
          <cell r="BX11">
            <v>5705</v>
          </cell>
          <cell r="BY11">
            <v>5405</v>
          </cell>
          <cell r="BZ11">
            <v>5159</v>
          </cell>
          <cell r="CA11">
            <v>4896</v>
          </cell>
          <cell r="CB11">
            <v>5011</v>
          </cell>
          <cell r="CC11">
            <v>5152</v>
          </cell>
          <cell r="CD11">
            <v>4162</v>
          </cell>
          <cell r="CE11">
            <v>3731</v>
          </cell>
          <cell r="CF11">
            <v>3448</v>
          </cell>
          <cell r="CG11">
            <v>3269</v>
          </cell>
          <cell r="CH11">
            <v>3051</v>
          </cell>
          <cell r="CI11">
            <v>2691</v>
          </cell>
          <cell r="CJ11">
            <v>2844</v>
          </cell>
          <cell r="CK11">
            <v>2640</v>
          </cell>
          <cell r="CL11">
            <v>2506</v>
          </cell>
          <cell r="CM11">
            <v>2257</v>
          </cell>
          <cell r="CN11">
            <v>2085</v>
          </cell>
          <cell r="CO11">
            <v>1804</v>
          </cell>
          <cell r="CP11">
            <v>1577</v>
          </cell>
          <cell r="CQ11">
            <v>1357</v>
          </cell>
          <cell r="CR11">
            <v>1269</v>
          </cell>
          <cell r="CS11">
            <v>1040</v>
          </cell>
          <cell r="CT11">
            <v>3814</v>
          </cell>
        </row>
        <row r="12">
          <cell r="A12" t="str">
            <v>E38000244</v>
          </cell>
          <cell r="B12" t="str">
            <v>NHS South East London CCG</v>
          </cell>
          <cell r="C12" t="str">
            <v>E54000030</v>
          </cell>
          <cell r="D12" t="str">
            <v>Our Healthier South East London</v>
          </cell>
          <cell r="E12" t="str">
            <v>E40000003</v>
          </cell>
          <cell r="F12" t="str">
            <v>London</v>
          </cell>
          <cell r="G12">
            <v>901719</v>
          </cell>
          <cell r="H12">
            <v>11643</v>
          </cell>
          <cell r="I12">
            <v>11638</v>
          </cell>
          <cell r="J12">
            <v>12036</v>
          </cell>
          <cell r="K12">
            <v>11830</v>
          </cell>
          <cell r="L12">
            <v>12334</v>
          </cell>
          <cell r="M12">
            <v>11991</v>
          </cell>
          <cell r="N12">
            <v>11924</v>
          </cell>
          <cell r="O12">
            <v>12259</v>
          </cell>
          <cell r="P12">
            <v>12375</v>
          </cell>
          <cell r="Q12">
            <v>11724</v>
          </cell>
          <cell r="R12">
            <v>11402</v>
          </cell>
          <cell r="S12">
            <v>11349</v>
          </cell>
          <cell r="T12">
            <v>11388</v>
          </cell>
          <cell r="U12">
            <v>10812</v>
          </cell>
          <cell r="V12">
            <v>10519</v>
          </cell>
          <cell r="W12">
            <v>10066</v>
          </cell>
          <cell r="X12">
            <v>9624</v>
          </cell>
          <cell r="Y12">
            <v>9326</v>
          </cell>
          <cell r="Z12">
            <v>9072</v>
          </cell>
          <cell r="AA12">
            <v>8283</v>
          </cell>
          <cell r="AB12">
            <v>8406</v>
          </cell>
          <cell r="AC12">
            <v>8937</v>
          </cell>
          <cell r="AD12">
            <v>10076</v>
          </cell>
          <cell r="AE12">
            <v>11899</v>
          </cell>
          <cell r="AF12">
            <v>13565</v>
          </cell>
          <cell r="AG12">
            <v>13936</v>
          </cell>
          <cell r="AH12">
            <v>15005</v>
          </cell>
          <cell r="AI12">
            <v>15729</v>
          </cell>
          <cell r="AJ12">
            <v>16360</v>
          </cell>
          <cell r="AK12">
            <v>17043</v>
          </cell>
          <cell r="AL12">
            <v>17530</v>
          </cell>
          <cell r="AM12">
            <v>18476</v>
          </cell>
          <cell r="AN12">
            <v>18179</v>
          </cell>
          <cell r="AO12">
            <v>17522</v>
          </cell>
          <cell r="AP12">
            <v>17683</v>
          </cell>
          <cell r="AQ12">
            <v>17660</v>
          </cell>
          <cell r="AR12">
            <v>16755</v>
          </cell>
          <cell r="AS12">
            <v>16477</v>
          </cell>
          <cell r="AT12">
            <v>15716</v>
          </cell>
          <cell r="AU12">
            <v>16068</v>
          </cell>
          <cell r="AV12">
            <v>15460</v>
          </cell>
          <cell r="AW12">
            <v>14860</v>
          </cell>
          <cell r="AX12">
            <v>14079</v>
          </cell>
          <cell r="AY12">
            <v>13280</v>
          </cell>
          <cell r="AZ12">
            <v>12855</v>
          </cell>
          <cell r="BA12">
            <v>12260</v>
          </cell>
          <cell r="BB12">
            <v>11915</v>
          </cell>
          <cell r="BC12">
            <v>12269</v>
          </cell>
          <cell r="BD12">
            <v>12058</v>
          </cell>
          <cell r="BE12">
            <v>12106</v>
          </cell>
          <cell r="BF12">
            <v>12102</v>
          </cell>
          <cell r="BG12">
            <v>11571</v>
          </cell>
          <cell r="BH12">
            <v>11622</v>
          </cell>
          <cell r="BI12">
            <v>11758</v>
          </cell>
          <cell r="BJ12">
            <v>11340</v>
          </cell>
          <cell r="BK12">
            <v>11357</v>
          </cell>
          <cell r="BL12">
            <v>11077</v>
          </cell>
          <cell r="BM12">
            <v>10360</v>
          </cell>
          <cell r="BN12">
            <v>9828</v>
          </cell>
          <cell r="BO12">
            <v>9722</v>
          </cell>
          <cell r="BP12">
            <v>8943</v>
          </cell>
          <cell r="BQ12">
            <v>8413</v>
          </cell>
          <cell r="BR12">
            <v>8158</v>
          </cell>
          <cell r="BS12">
            <v>7451</v>
          </cell>
          <cell r="BT12">
            <v>7000</v>
          </cell>
          <cell r="BU12">
            <v>6480</v>
          </cell>
          <cell r="BV12">
            <v>5960</v>
          </cell>
          <cell r="BW12">
            <v>5704</v>
          </cell>
          <cell r="BX12">
            <v>5363</v>
          </cell>
          <cell r="BY12">
            <v>5377</v>
          </cell>
          <cell r="BZ12">
            <v>5183</v>
          </cell>
          <cell r="CA12">
            <v>5156</v>
          </cell>
          <cell r="CB12">
            <v>5352</v>
          </cell>
          <cell r="CC12">
            <v>5670</v>
          </cell>
          <cell r="CD12">
            <v>4290</v>
          </cell>
          <cell r="CE12">
            <v>3890</v>
          </cell>
          <cell r="CF12">
            <v>3709</v>
          </cell>
          <cell r="CG12">
            <v>3537</v>
          </cell>
          <cell r="CH12">
            <v>3031</v>
          </cell>
          <cell r="CI12">
            <v>2673</v>
          </cell>
          <cell r="CJ12">
            <v>2883</v>
          </cell>
          <cell r="CK12">
            <v>2803</v>
          </cell>
          <cell r="CL12">
            <v>2589</v>
          </cell>
          <cell r="CM12">
            <v>2245</v>
          </cell>
          <cell r="CN12">
            <v>2199</v>
          </cell>
          <cell r="CO12">
            <v>1894</v>
          </cell>
          <cell r="CP12">
            <v>1633</v>
          </cell>
          <cell r="CQ12">
            <v>1431</v>
          </cell>
          <cell r="CR12">
            <v>1274</v>
          </cell>
          <cell r="CS12">
            <v>1085</v>
          </cell>
          <cell r="CT12">
            <v>3847</v>
          </cell>
        </row>
        <row r="13">
          <cell r="A13" t="str">
            <v>E38000245</v>
          </cell>
          <cell r="B13" t="str">
            <v>NHS South West London CCG</v>
          </cell>
          <cell r="C13" t="str">
            <v>E54000031</v>
          </cell>
          <cell r="D13" t="str">
            <v>South West London Health and Care Partnership</v>
          </cell>
          <cell r="E13" t="str">
            <v>E40000003</v>
          </cell>
          <cell r="F13" t="str">
            <v>London</v>
          </cell>
          <cell r="G13">
            <v>735440</v>
          </cell>
          <cell r="H13">
            <v>9757</v>
          </cell>
          <cell r="I13">
            <v>9927</v>
          </cell>
          <cell r="J13">
            <v>10114</v>
          </cell>
          <cell r="K13">
            <v>10285</v>
          </cell>
          <cell r="L13">
            <v>10513</v>
          </cell>
          <cell r="M13">
            <v>10599</v>
          </cell>
          <cell r="N13">
            <v>10222</v>
          </cell>
          <cell r="O13">
            <v>10351</v>
          </cell>
          <cell r="P13">
            <v>10687</v>
          </cell>
          <cell r="Q13">
            <v>10435</v>
          </cell>
          <cell r="R13">
            <v>10214</v>
          </cell>
          <cell r="S13">
            <v>9761</v>
          </cell>
          <cell r="T13">
            <v>9673</v>
          </cell>
          <cell r="U13">
            <v>9640</v>
          </cell>
          <cell r="V13">
            <v>8712</v>
          </cell>
          <cell r="W13">
            <v>8337</v>
          </cell>
          <cell r="X13">
            <v>8265</v>
          </cell>
          <cell r="Y13">
            <v>7872</v>
          </cell>
          <cell r="Z13">
            <v>7557</v>
          </cell>
          <cell r="AA13">
            <v>6330</v>
          </cell>
          <cell r="AB13">
            <v>6098</v>
          </cell>
          <cell r="AC13">
            <v>6680</v>
          </cell>
          <cell r="AD13">
            <v>7451</v>
          </cell>
          <cell r="AE13">
            <v>8854</v>
          </cell>
          <cell r="AF13">
            <v>9653</v>
          </cell>
          <cell r="AG13">
            <v>10496</v>
          </cell>
          <cell r="AH13">
            <v>10500</v>
          </cell>
          <cell r="AI13">
            <v>10400</v>
          </cell>
          <cell r="AJ13">
            <v>11263</v>
          </cell>
          <cell r="AK13">
            <v>11207</v>
          </cell>
          <cell r="AL13">
            <v>11143</v>
          </cell>
          <cell r="AM13">
            <v>11586</v>
          </cell>
          <cell r="AN13">
            <v>12353</v>
          </cell>
          <cell r="AO13">
            <v>12095</v>
          </cell>
          <cell r="AP13">
            <v>12907</v>
          </cell>
          <cell r="AQ13">
            <v>12882</v>
          </cell>
          <cell r="AR13">
            <v>12615</v>
          </cell>
          <cell r="AS13">
            <v>12934</v>
          </cell>
          <cell r="AT13">
            <v>12701</v>
          </cell>
          <cell r="AU13">
            <v>12619</v>
          </cell>
          <cell r="AV13">
            <v>12457</v>
          </cell>
          <cell r="AW13">
            <v>12176</v>
          </cell>
          <cell r="AX13">
            <v>11849</v>
          </cell>
          <cell r="AY13">
            <v>11361</v>
          </cell>
          <cell r="AZ13">
            <v>10848</v>
          </cell>
          <cell r="BA13">
            <v>11115</v>
          </cell>
          <cell r="BB13">
            <v>10641</v>
          </cell>
          <cell r="BC13">
            <v>10494</v>
          </cell>
          <cell r="BD13">
            <v>10544</v>
          </cell>
          <cell r="BE13">
            <v>10118</v>
          </cell>
          <cell r="BF13">
            <v>9747</v>
          </cell>
          <cell r="BG13">
            <v>9945</v>
          </cell>
          <cell r="BH13">
            <v>9786</v>
          </cell>
          <cell r="BI13">
            <v>9755</v>
          </cell>
          <cell r="BJ13">
            <v>9966</v>
          </cell>
          <cell r="BK13">
            <v>9355</v>
          </cell>
          <cell r="BL13">
            <v>9586</v>
          </cell>
          <cell r="BM13">
            <v>8883</v>
          </cell>
          <cell r="BN13">
            <v>8345</v>
          </cell>
          <cell r="BO13">
            <v>8148</v>
          </cell>
          <cell r="BP13">
            <v>7588</v>
          </cell>
          <cell r="BQ13">
            <v>7438</v>
          </cell>
          <cell r="BR13">
            <v>6780</v>
          </cell>
          <cell r="BS13">
            <v>6596</v>
          </cell>
          <cell r="BT13">
            <v>6230</v>
          </cell>
          <cell r="BU13">
            <v>5871</v>
          </cell>
          <cell r="BV13">
            <v>5662</v>
          </cell>
          <cell r="BW13">
            <v>5259</v>
          </cell>
          <cell r="BX13">
            <v>5111</v>
          </cell>
          <cell r="BY13">
            <v>5041</v>
          </cell>
          <cell r="BZ13">
            <v>4928</v>
          </cell>
          <cell r="CA13">
            <v>4953</v>
          </cell>
          <cell r="CB13">
            <v>4906</v>
          </cell>
          <cell r="CC13">
            <v>5438</v>
          </cell>
          <cell r="CD13">
            <v>4188</v>
          </cell>
          <cell r="CE13">
            <v>3754</v>
          </cell>
          <cell r="CF13">
            <v>3565</v>
          </cell>
          <cell r="CG13">
            <v>3304</v>
          </cell>
          <cell r="CH13">
            <v>2878</v>
          </cell>
          <cell r="CI13">
            <v>2734</v>
          </cell>
          <cell r="CJ13">
            <v>2735</v>
          </cell>
          <cell r="CK13">
            <v>2572</v>
          </cell>
          <cell r="CL13">
            <v>2401</v>
          </cell>
          <cell r="CM13">
            <v>2190</v>
          </cell>
          <cell r="CN13">
            <v>1995</v>
          </cell>
          <cell r="CO13">
            <v>1793</v>
          </cell>
          <cell r="CP13">
            <v>1548</v>
          </cell>
          <cell r="CQ13">
            <v>1376</v>
          </cell>
          <cell r="CR13">
            <v>1183</v>
          </cell>
          <cell r="CS13">
            <v>990</v>
          </cell>
          <cell r="CT13">
            <v>3626</v>
          </cell>
        </row>
        <row r="14">
          <cell r="A14" t="str">
            <v>E38000237</v>
          </cell>
          <cell r="B14" t="str">
            <v>NHS Kent and Medway CCG</v>
          </cell>
          <cell r="C14" t="str">
            <v>E54000032</v>
          </cell>
          <cell r="D14" t="str">
            <v>Kent and Medway</v>
          </cell>
          <cell r="E14" t="str">
            <v>E40000005</v>
          </cell>
          <cell r="F14" t="str">
            <v>South East</v>
          </cell>
          <cell r="G14">
            <v>918033</v>
          </cell>
          <cell r="H14">
            <v>10147</v>
          </cell>
          <cell r="I14">
            <v>10712</v>
          </cell>
          <cell r="J14">
            <v>11196</v>
          </cell>
          <cell r="K14">
            <v>11565</v>
          </cell>
          <cell r="L14">
            <v>11760</v>
          </cell>
          <cell r="M14">
            <v>11851</v>
          </cell>
          <cell r="N14">
            <v>11986</v>
          </cell>
          <cell r="O14">
            <v>12214</v>
          </cell>
          <cell r="P14">
            <v>12791</v>
          </cell>
          <cell r="Q14">
            <v>12712</v>
          </cell>
          <cell r="R14">
            <v>12440</v>
          </cell>
          <cell r="S14">
            <v>12372</v>
          </cell>
          <cell r="T14">
            <v>12360</v>
          </cell>
          <cell r="U14">
            <v>12233</v>
          </cell>
          <cell r="V14">
            <v>11977</v>
          </cell>
          <cell r="W14">
            <v>11371</v>
          </cell>
          <cell r="X14">
            <v>11200</v>
          </cell>
          <cell r="Y14">
            <v>10838</v>
          </cell>
          <cell r="Z14">
            <v>10613</v>
          </cell>
          <cell r="AA14">
            <v>9703</v>
          </cell>
          <cell r="AB14">
            <v>9973</v>
          </cell>
          <cell r="AC14">
            <v>10560</v>
          </cell>
          <cell r="AD14">
            <v>10613</v>
          </cell>
          <cell r="AE14">
            <v>10750</v>
          </cell>
          <cell r="AF14">
            <v>10808</v>
          </cell>
          <cell r="AG14">
            <v>10585</v>
          </cell>
          <cell r="AH14">
            <v>11298</v>
          </cell>
          <cell r="AI14">
            <v>10856</v>
          </cell>
          <cell r="AJ14">
            <v>11586</v>
          </cell>
          <cell r="AK14">
            <v>11399</v>
          </cell>
          <cell r="AL14">
            <v>11215</v>
          </cell>
          <cell r="AM14">
            <v>11208</v>
          </cell>
          <cell r="AN14">
            <v>11319</v>
          </cell>
          <cell r="AO14">
            <v>11214</v>
          </cell>
          <cell r="AP14">
            <v>11432</v>
          </cell>
          <cell r="AQ14">
            <v>11239</v>
          </cell>
          <cell r="AR14">
            <v>10799</v>
          </cell>
          <cell r="AS14">
            <v>10863</v>
          </cell>
          <cell r="AT14">
            <v>11179</v>
          </cell>
          <cell r="AU14">
            <v>11429</v>
          </cell>
          <cell r="AV14">
            <v>11547</v>
          </cell>
          <cell r="AW14">
            <v>11401</v>
          </cell>
          <cell r="AX14">
            <v>10555</v>
          </cell>
          <cell r="AY14">
            <v>10574</v>
          </cell>
          <cell r="AZ14">
            <v>10588</v>
          </cell>
          <cell r="BA14">
            <v>11162</v>
          </cell>
          <cell r="BB14">
            <v>11424</v>
          </cell>
          <cell r="BC14">
            <v>11888</v>
          </cell>
          <cell r="BD14">
            <v>12564</v>
          </cell>
          <cell r="BE14">
            <v>12989</v>
          </cell>
          <cell r="BF14">
            <v>12633</v>
          </cell>
          <cell r="BG14">
            <v>13124</v>
          </cell>
          <cell r="BH14">
            <v>13112</v>
          </cell>
          <cell r="BI14">
            <v>13521</v>
          </cell>
          <cell r="BJ14">
            <v>13481</v>
          </cell>
          <cell r="BK14">
            <v>13409</v>
          </cell>
          <cell r="BL14">
            <v>13098</v>
          </cell>
          <cell r="BM14">
            <v>12678</v>
          </cell>
          <cell r="BN14">
            <v>12517</v>
          </cell>
          <cell r="BO14">
            <v>11843</v>
          </cell>
          <cell r="BP14">
            <v>11069</v>
          </cell>
          <cell r="BQ14">
            <v>11151</v>
          </cell>
          <cell r="BR14">
            <v>10658</v>
          </cell>
          <cell r="BS14">
            <v>10445</v>
          </cell>
          <cell r="BT14">
            <v>9813</v>
          </cell>
          <cell r="BU14">
            <v>9539</v>
          </cell>
          <cell r="BV14">
            <v>9540</v>
          </cell>
          <cell r="BW14">
            <v>9315</v>
          </cell>
          <cell r="BX14">
            <v>8876</v>
          </cell>
          <cell r="BY14">
            <v>8985</v>
          </cell>
          <cell r="BZ14">
            <v>9227</v>
          </cell>
          <cell r="CA14">
            <v>9541</v>
          </cell>
          <cell r="CB14">
            <v>10356</v>
          </cell>
          <cell r="CC14">
            <v>11229</v>
          </cell>
          <cell r="CD14">
            <v>8338</v>
          </cell>
          <cell r="CE14">
            <v>7856</v>
          </cell>
          <cell r="CF14">
            <v>7657</v>
          </cell>
          <cell r="CG14">
            <v>6745</v>
          </cell>
          <cell r="CH14">
            <v>5909</v>
          </cell>
          <cell r="CI14">
            <v>5087</v>
          </cell>
          <cell r="CJ14">
            <v>5160</v>
          </cell>
          <cell r="CK14">
            <v>4959</v>
          </cell>
          <cell r="CL14">
            <v>4405</v>
          </cell>
          <cell r="CM14">
            <v>4032</v>
          </cell>
          <cell r="CN14">
            <v>3644</v>
          </cell>
          <cell r="CO14">
            <v>3218</v>
          </cell>
          <cell r="CP14">
            <v>2721</v>
          </cell>
          <cell r="CQ14">
            <v>2448</v>
          </cell>
          <cell r="CR14">
            <v>2060</v>
          </cell>
          <cell r="CS14">
            <v>1768</v>
          </cell>
          <cell r="CT14">
            <v>5808</v>
          </cell>
        </row>
        <row r="15">
          <cell r="A15" t="str">
            <v>E38000252</v>
          </cell>
          <cell r="B15" t="str">
            <v>NHS Frimley CCG</v>
          </cell>
          <cell r="C15" t="str">
            <v>E54000034</v>
          </cell>
          <cell r="D15" t="str">
            <v>Frimley Health and Care ICS</v>
          </cell>
          <cell r="E15" t="str">
            <v>E40000005</v>
          </cell>
          <cell r="F15" t="str">
            <v>South East</v>
          </cell>
          <cell r="G15">
            <v>371630</v>
          </cell>
          <cell r="H15">
            <v>4313</v>
          </cell>
          <cell r="I15">
            <v>4528</v>
          </cell>
          <cell r="J15">
            <v>4753</v>
          </cell>
          <cell r="K15">
            <v>4856</v>
          </cell>
          <cell r="L15">
            <v>5136</v>
          </cell>
          <cell r="M15">
            <v>5232</v>
          </cell>
          <cell r="N15">
            <v>5152</v>
          </cell>
          <cell r="O15">
            <v>5183</v>
          </cell>
          <cell r="P15">
            <v>5389</v>
          </cell>
          <cell r="Q15">
            <v>5413</v>
          </cell>
          <cell r="R15">
            <v>5294</v>
          </cell>
          <cell r="S15">
            <v>5262</v>
          </cell>
          <cell r="T15">
            <v>5237</v>
          </cell>
          <cell r="U15">
            <v>5258</v>
          </cell>
          <cell r="V15">
            <v>5243</v>
          </cell>
          <cell r="W15">
            <v>5187</v>
          </cell>
          <cell r="X15">
            <v>4843</v>
          </cell>
          <cell r="Y15">
            <v>4741</v>
          </cell>
          <cell r="Z15">
            <v>4498</v>
          </cell>
          <cell r="AA15">
            <v>3868</v>
          </cell>
          <cell r="AB15">
            <v>3685</v>
          </cell>
          <cell r="AC15">
            <v>3926</v>
          </cell>
          <cell r="AD15">
            <v>4066</v>
          </cell>
          <cell r="AE15">
            <v>4324</v>
          </cell>
          <cell r="AF15">
            <v>4560</v>
          </cell>
          <cell r="AG15">
            <v>4328</v>
          </cell>
          <cell r="AH15">
            <v>4116</v>
          </cell>
          <cell r="AI15">
            <v>3959</v>
          </cell>
          <cell r="AJ15">
            <v>4139</v>
          </cell>
          <cell r="AK15">
            <v>4261</v>
          </cell>
          <cell r="AL15">
            <v>4351</v>
          </cell>
          <cell r="AM15">
            <v>4521</v>
          </cell>
          <cell r="AN15">
            <v>4846</v>
          </cell>
          <cell r="AO15">
            <v>4889</v>
          </cell>
          <cell r="AP15">
            <v>4856</v>
          </cell>
          <cell r="AQ15">
            <v>4783</v>
          </cell>
          <cell r="AR15">
            <v>4922</v>
          </cell>
          <cell r="AS15">
            <v>5314</v>
          </cell>
          <cell r="AT15">
            <v>5296</v>
          </cell>
          <cell r="AU15">
            <v>5485</v>
          </cell>
          <cell r="AV15">
            <v>5835</v>
          </cell>
          <cell r="AW15">
            <v>5444</v>
          </cell>
          <cell r="AX15">
            <v>5290</v>
          </cell>
          <cell r="AY15">
            <v>5157</v>
          </cell>
          <cell r="AZ15">
            <v>5459</v>
          </cell>
          <cell r="BA15">
            <v>5416</v>
          </cell>
          <cell r="BB15">
            <v>5532</v>
          </cell>
          <cell r="BC15">
            <v>5589</v>
          </cell>
          <cell r="BD15">
            <v>5562</v>
          </cell>
          <cell r="BE15">
            <v>5616</v>
          </cell>
          <cell r="BF15">
            <v>5394</v>
          </cell>
          <cell r="BG15">
            <v>5418</v>
          </cell>
          <cell r="BH15">
            <v>5411</v>
          </cell>
          <cell r="BI15">
            <v>5435</v>
          </cell>
          <cell r="BJ15">
            <v>5295</v>
          </cell>
          <cell r="BK15">
            <v>5432</v>
          </cell>
          <cell r="BL15">
            <v>4997</v>
          </cell>
          <cell r="BM15">
            <v>5018</v>
          </cell>
          <cell r="BN15">
            <v>4948</v>
          </cell>
          <cell r="BO15">
            <v>4612</v>
          </cell>
          <cell r="BP15">
            <v>4165</v>
          </cell>
          <cell r="BQ15">
            <v>4023</v>
          </cell>
          <cell r="BR15">
            <v>3959</v>
          </cell>
          <cell r="BS15">
            <v>3644</v>
          </cell>
          <cell r="BT15">
            <v>3553</v>
          </cell>
          <cell r="BU15">
            <v>3452</v>
          </cell>
          <cell r="BV15">
            <v>3226</v>
          </cell>
          <cell r="BW15">
            <v>3060</v>
          </cell>
          <cell r="BX15">
            <v>2935</v>
          </cell>
          <cell r="BY15">
            <v>3046</v>
          </cell>
          <cell r="BZ15">
            <v>2880</v>
          </cell>
          <cell r="CA15">
            <v>3011</v>
          </cell>
          <cell r="CB15">
            <v>3137</v>
          </cell>
          <cell r="CC15">
            <v>3386</v>
          </cell>
          <cell r="CD15">
            <v>2538</v>
          </cell>
          <cell r="CE15">
            <v>2435</v>
          </cell>
          <cell r="CF15">
            <v>2505</v>
          </cell>
          <cell r="CG15">
            <v>2256</v>
          </cell>
          <cell r="CH15">
            <v>1877</v>
          </cell>
          <cell r="CI15">
            <v>1663</v>
          </cell>
          <cell r="CJ15">
            <v>1738</v>
          </cell>
          <cell r="CK15">
            <v>1651</v>
          </cell>
          <cell r="CL15">
            <v>1505</v>
          </cell>
          <cell r="CM15">
            <v>1457</v>
          </cell>
          <cell r="CN15">
            <v>1279</v>
          </cell>
          <cell r="CO15">
            <v>1073</v>
          </cell>
          <cell r="CP15">
            <v>1005</v>
          </cell>
          <cell r="CQ15">
            <v>822</v>
          </cell>
          <cell r="CR15">
            <v>732</v>
          </cell>
          <cell r="CS15">
            <v>639</v>
          </cell>
          <cell r="CT15">
            <v>2105</v>
          </cell>
        </row>
        <row r="16">
          <cell r="A16" t="str">
            <v>E38000137</v>
          </cell>
          <cell r="B16" t="str">
            <v>NHS Portsmouth CCG</v>
          </cell>
          <cell r="C16" t="str">
            <v>E54000042</v>
          </cell>
          <cell r="D16" t="str">
            <v>Hampshire and the Isle of Wight</v>
          </cell>
          <cell r="E16" t="str">
            <v>E40000005</v>
          </cell>
          <cell r="F16" t="str">
            <v>South East</v>
          </cell>
          <cell r="G16">
            <v>109781</v>
          </cell>
          <cell r="H16">
            <v>1198</v>
          </cell>
          <cell r="I16">
            <v>1095</v>
          </cell>
          <cell r="J16">
            <v>1172</v>
          </cell>
          <cell r="K16">
            <v>1206</v>
          </cell>
          <cell r="L16">
            <v>1312</v>
          </cell>
          <cell r="M16">
            <v>1336</v>
          </cell>
          <cell r="N16">
            <v>1340</v>
          </cell>
          <cell r="O16">
            <v>1326</v>
          </cell>
          <cell r="P16">
            <v>1315</v>
          </cell>
          <cell r="Q16">
            <v>1287</v>
          </cell>
          <cell r="R16">
            <v>1328</v>
          </cell>
          <cell r="S16">
            <v>1306</v>
          </cell>
          <cell r="T16">
            <v>1257</v>
          </cell>
          <cell r="U16">
            <v>1275</v>
          </cell>
          <cell r="V16">
            <v>1295</v>
          </cell>
          <cell r="W16">
            <v>1117</v>
          </cell>
          <cell r="X16">
            <v>1080</v>
          </cell>
          <cell r="Y16">
            <v>1103</v>
          </cell>
          <cell r="Z16">
            <v>1367</v>
          </cell>
          <cell r="AA16">
            <v>2673</v>
          </cell>
          <cell r="AB16">
            <v>3232</v>
          </cell>
          <cell r="AC16">
            <v>3087</v>
          </cell>
          <cell r="AD16">
            <v>2902</v>
          </cell>
          <cell r="AE16">
            <v>2251</v>
          </cell>
          <cell r="AF16">
            <v>1981</v>
          </cell>
          <cell r="AG16">
            <v>1851</v>
          </cell>
          <cell r="AH16">
            <v>2057</v>
          </cell>
          <cell r="AI16">
            <v>2066</v>
          </cell>
          <cell r="AJ16">
            <v>2185</v>
          </cell>
          <cell r="AK16">
            <v>2019</v>
          </cell>
          <cell r="AL16">
            <v>1928</v>
          </cell>
          <cell r="AM16">
            <v>1714</v>
          </cell>
          <cell r="AN16">
            <v>1497</v>
          </cell>
          <cell r="AO16">
            <v>1489</v>
          </cell>
          <cell r="AP16">
            <v>1557</v>
          </cell>
          <cell r="AQ16">
            <v>1653</v>
          </cell>
          <cell r="AR16">
            <v>1583</v>
          </cell>
          <cell r="AS16">
            <v>1374</v>
          </cell>
          <cell r="AT16">
            <v>1342</v>
          </cell>
          <cell r="AU16">
            <v>1366</v>
          </cell>
          <cell r="AV16">
            <v>1400</v>
          </cell>
          <cell r="AW16">
            <v>1287</v>
          </cell>
          <cell r="AX16">
            <v>1156</v>
          </cell>
          <cell r="AY16">
            <v>1168</v>
          </cell>
          <cell r="AZ16">
            <v>1206</v>
          </cell>
          <cell r="BA16">
            <v>1144</v>
          </cell>
          <cell r="BB16">
            <v>1230</v>
          </cell>
          <cell r="BC16">
            <v>1258</v>
          </cell>
          <cell r="BD16">
            <v>1357</v>
          </cell>
          <cell r="BE16">
            <v>1282</v>
          </cell>
          <cell r="BF16">
            <v>1337</v>
          </cell>
          <cell r="BG16">
            <v>1261</v>
          </cell>
          <cell r="BH16">
            <v>1241</v>
          </cell>
          <cell r="BI16">
            <v>1314</v>
          </cell>
          <cell r="BJ16">
            <v>1277</v>
          </cell>
          <cell r="BK16">
            <v>1265</v>
          </cell>
          <cell r="BL16">
            <v>1324</v>
          </cell>
          <cell r="BM16">
            <v>1304</v>
          </cell>
          <cell r="BN16">
            <v>1203</v>
          </cell>
          <cell r="BO16">
            <v>1194</v>
          </cell>
          <cell r="BP16">
            <v>1154</v>
          </cell>
          <cell r="BQ16">
            <v>1122</v>
          </cell>
          <cell r="BR16">
            <v>1052</v>
          </cell>
          <cell r="BS16">
            <v>1007</v>
          </cell>
          <cell r="BT16">
            <v>877</v>
          </cell>
          <cell r="BU16">
            <v>822</v>
          </cell>
          <cell r="BV16">
            <v>755</v>
          </cell>
          <cell r="BW16">
            <v>784</v>
          </cell>
          <cell r="BX16">
            <v>758</v>
          </cell>
          <cell r="BY16">
            <v>719</v>
          </cell>
          <cell r="BZ16">
            <v>775</v>
          </cell>
          <cell r="CA16">
            <v>776</v>
          </cell>
          <cell r="CB16">
            <v>825</v>
          </cell>
          <cell r="CC16">
            <v>917</v>
          </cell>
          <cell r="CD16">
            <v>703</v>
          </cell>
          <cell r="CE16">
            <v>622</v>
          </cell>
          <cell r="CF16">
            <v>602</v>
          </cell>
          <cell r="CG16">
            <v>552</v>
          </cell>
          <cell r="CH16">
            <v>457</v>
          </cell>
          <cell r="CI16">
            <v>427</v>
          </cell>
          <cell r="CJ16">
            <v>400</v>
          </cell>
          <cell r="CK16">
            <v>397</v>
          </cell>
          <cell r="CL16">
            <v>369</v>
          </cell>
          <cell r="CM16">
            <v>287</v>
          </cell>
          <cell r="CN16">
            <v>322</v>
          </cell>
          <cell r="CO16">
            <v>268</v>
          </cell>
          <cell r="CP16">
            <v>256</v>
          </cell>
          <cell r="CQ16">
            <v>177</v>
          </cell>
          <cell r="CR16">
            <v>189</v>
          </cell>
          <cell r="CS16">
            <v>157</v>
          </cell>
          <cell r="CT16">
            <v>523</v>
          </cell>
        </row>
        <row r="17">
          <cell r="A17" t="str">
            <v>E38000253</v>
          </cell>
          <cell r="B17" t="str">
            <v>NHS Hampshire, Southampton and Isle of Wight CCG</v>
          </cell>
          <cell r="C17" t="str">
            <v>E54000042</v>
          </cell>
          <cell r="D17" t="str">
            <v>Hampshire and the Isle of Wight</v>
          </cell>
          <cell r="E17" t="str">
            <v>E40000005</v>
          </cell>
          <cell r="F17" t="str">
            <v>South East</v>
          </cell>
          <cell r="G17">
            <v>794983</v>
          </cell>
          <cell r="H17">
            <v>7845</v>
          </cell>
          <cell r="I17">
            <v>8139</v>
          </cell>
          <cell r="J17">
            <v>8410</v>
          </cell>
          <cell r="K17">
            <v>8862</v>
          </cell>
          <cell r="L17">
            <v>9213</v>
          </cell>
          <cell r="M17">
            <v>9390</v>
          </cell>
          <cell r="N17">
            <v>9514</v>
          </cell>
          <cell r="O17">
            <v>9843</v>
          </cell>
          <cell r="P17">
            <v>10118</v>
          </cell>
          <cell r="Q17">
            <v>10158</v>
          </cell>
          <cell r="R17">
            <v>9860</v>
          </cell>
          <cell r="S17">
            <v>9778</v>
          </cell>
          <cell r="T17">
            <v>9769</v>
          </cell>
          <cell r="U17">
            <v>9634</v>
          </cell>
          <cell r="V17">
            <v>9542</v>
          </cell>
          <cell r="W17">
            <v>9105</v>
          </cell>
          <cell r="X17">
            <v>9009</v>
          </cell>
          <cell r="Y17">
            <v>8801</v>
          </cell>
          <cell r="Z17">
            <v>8849</v>
          </cell>
          <cell r="AA17">
            <v>9482</v>
          </cell>
          <cell r="AB17">
            <v>9886</v>
          </cell>
          <cell r="AC17">
            <v>10499</v>
          </cell>
          <cell r="AD17">
            <v>10092</v>
          </cell>
          <cell r="AE17">
            <v>10513</v>
          </cell>
          <cell r="AF17">
            <v>10169</v>
          </cell>
          <cell r="AG17">
            <v>9887</v>
          </cell>
          <cell r="AH17">
            <v>9971</v>
          </cell>
          <cell r="AI17">
            <v>9727</v>
          </cell>
          <cell r="AJ17">
            <v>9819</v>
          </cell>
          <cell r="AK17">
            <v>9845</v>
          </cell>
          <cell r="AL17">
            <v>9900</v>
          </cell>
          <cell r="AM17">
            <v>9375</v>
          </cell>
          <cell r="AN17">
            <v>9531</v>
          </cell>
          <cell r="AO17">
            <v>9084</v>
          </cell>
          <cell r="AP17">
            <v>8970</v>
          </cell>
          <cell r="AQ17">
            <v>9078</v>
          </cell>
          <cell r="AR17">
            <v>8757</v>
          </cell>
          <cell r="AS17">
            <v>9334</v>
          </cell>
          <cell r="AT17">
            <v>8990</v>
          </cell>
          <cell r="AU17">
            <v>9348</v>
          </cell>
          <cell r="AV17">
            <v>9528</v>
          </cell>
          <cell r="AW17">
            <v>9196</v>
          </cell>
          <cell r="AX17">
            <v>8704</v>
          </cell>
          <cell r="AY17">
            <v>8726</v>
          </cell>
          <cell r="AZ17">
            <v>8985</v>
          </cell>
          <cell r="BA17">
            <v>9554</v>
          </cell>
          <cell r="BB17">
            <v>9536</v>
          </cell>
          <cell r="BC17">
            <v>10374</v>
          </cell>
          <cell r="BD17">
            <v>10332</v>
          </cell>
          <cell r="BE17">
            <v>10901</v>
          </cell>
          <cell r="BF17">
            <v>10600</v>
          </cell>
          <cell r="BG17">
            <v>10905</v>
          </cell>
          <cell r="BH17">
            <v>10740</v>
          </cell>
          <cell r="BI17">
            <v>11229</v>
          </cell>
          <cell r="BJ17">
            <v>11417</v>
          </cell>
          <cell r="BK17">
            <v>11638</v>
          </cell>
          <cell r="BL17">
            <v>11561</v>
          </cell>
          <cell r="BM17">
            <v>11423</v>
          </cell>
          <cell r="BN17">
            <v>10990</v>
          </cell>
          <cell r="BO17">
            <v>10801</v>
          </cell>
          <cell r="BP17">
            <v>10340</v>
          </cell>
          <cell r="BQ17">
            <v>10244</v>
          </cell>
          <cell r="BR17">
            <v>9997</v>
          </cell>
          <cell r="BS17">
            <v>9619</v>
          </cell>
          <cell r="BT17">
            <v>9349</v>
          </cell>
          <cell r="BU17">
            <v>8728</v>
          </cell>
          <cell r="BV17">
            <v>8657</v>
          </cell>
          <cell r="BW17">
            <v>8532</v>
          </cell>
          <cell r="BX17">
            <v>8208</v>
          </cell>
          <cell r="BY17">
            <v>8281</v>
          </cell>
          <cell r="BZ17">
            <v>8470</v>
          </cell>
          <cell r="CA17">
            <v>8897</v>
          </cell>
          <cell r="CB17">
            <v>9300</v>
          </cell>
          <cell r="CC17">
            <v>10435</v>
          </cell>
          <cell r="CD17">
            <v>7960</v>
          </cell>
          <cell r="CE17">
            <v>7666</v>
          </cell>
          <cell r="CF17">
            <v>7290</v>
          </cell>
          <cell r="CG17">
            <v>6516</v>
          </cell>
          <cell r="CH17">
            <v>5653</v>
          </cell>
          <cell r="CI17">
            <v>4806</v>
          </cell>
          <cell r="CJ17">
            <v>5016</v>
          </cell>
          <cell r="CK17">
            <v>4657</v>
          </cell>
          <cell r="CL17">
            <v>4302</v>
          </cell>
          <cell r="CM17">
            <v>3974</v>
          </cell>
          <cell r="CN17">
            <v>3705</v>
          </cell>
          <cell r="CO17">
            <v>3214</v>
          </cell>
          <cell r="CP17">
            <v>2884</v>
          </cell>
          <cell r="CQ17">
            <v>2499</v>
          </cell>
          <cell r="CR17">
            <v>2213</v>
          </cell>
          <cell r="CS17">
            <v>1897</v>
          </cell>
          <cell r="CT17">
            <v>6438</v>
          </cell>
        </row>
        <row r="18">
          <cell r="A18" t="str">
            <v>E38000136</v>
          </cell>
          <cell r="B18" t="str">
            <v>NHS Oxfordshire CCG</v>
          </cell>
          <cell r="C18" t="str">
            <v>E54000044</v>
          </cell>
          <cell r="D18" t="str">
            <v>Buckinghamshire, Oxfordshire and Berkshire West</v>
          </cell>
          <cell r="E18" t="str">
            <v>E40000005</v>
          </cell>
          <cell r="F18" t="str">
            <v>South East</v>
          </cell>
          <cell r="G18">
            <v>339566</v>
          </cell>
          <cell r="H18">
            <v>3616</v>
          </cell>
          <cell r="I18">
            <v>3917</v>
          </cell>
          <cell r="J18">
            <v>3984</v>
          </cell>
          <cell r="K18">
            <v>4029</v>
          </cell>
          <cell r="L18">
            <v>4296</v>
          </cell>
          <cell r="M18">
            <v>4145</v>
          </cell>
          <cell r="N18">
            <v>4226</v>
          </cell>
          <cell r="O18">
            <v>4316</v>
          </cell>
          <cell r="P18">
            <v>4385</v>
          </cell>
          <cell r="Q18">
            <v>4638</v>
          </cell>
          <cell r="R18">
            <v>4306</v>
          </cell>
          <cell r="S18">
            <v>4237</v>
          </cell>
          <cell r="T18">
            <v>4316</v>
          </cell>
          <cell r="U18">
            <v>4219</v>
          </cell>
          <cell r="V18">
            <v>4071</v>
          </cell>
          <cell r="W18">
            <v>3918</v>
          </cell>
          <cell r="X18">
            <v>4012</v>
          </cell>
          <cell r="Y18">
            <v>3770</v>
          </cell>
          <cell r="Z18">
            <v>3843</v>
          </cell>
          <cell r="AA18">
            <v>4676</v>
          </cell>
          <cell r="AB18">
            <v>5133</v>
          </cell>
          <cell r="AC18">
            <v>5257</v>
          </cell>
          <cell r="AD18">
            <v>5386</v>
          </cell>
          <cell r="AE18">
            <v>5138</v>
          </cell>
          <cell r="AF18">
            <v>5092</v>
          </cell>
          <cell r="AG18">
            <v>4941</v>
          </cell>
          <cell r="AH18">
            <v>4974</v>
          </cell>
          <cell r="AI18">
            <v>4844</v>
          </cell>
          <cell r="AJ18">
            <v>4739</v>
          </cell>
          <cell r="AK18">
            <v>4726</v>
          </cell>
          <cell r="AL18">
            <v>4502</v>
          </cell>
          <cell r="AM18">
            <v>4118</v>
          </cell>
          <cell r="AN18">
            <v>4061</v>
          </cell>
          <cell r="AO18">
            <v>4130</v>
          </cell>
          <cell r="AP18">
            <v>4201</v>
          </cell>
          <cell r="AQ18">
            <v>4319</v>
          </cell>
          <cell r="AR18">
            <v>4205</v>
          </cell>
          <cell r="AS18">
            <v>4501</v>
          </cell>
          <cell r="AT18">
            <v>4163</v>
          </cell>
          <cell r="AU18">
            <v>4369</v>
          </cell>
          <cell r="AV18">
            <v>4376</v>
          </cell>
          <cell r="AW18">
            <v>4294</v>
          </cell>
          <cell r="AX18">
            <v>4084</v>
          </cell>
          <cell r="AY18">
            <v>4053</v>
          </cell>
          <cell r="AZ18">
            <v>3900</v>
          </cell>
          <cell r="BA18">
            <v>3859</v>
          </cell>
          <cell r="BB18">
            <v>4173</v>
          </cell>
          <cell r="BC18">
            <v>4229</v>
          </cell>
          <cell r="BD18">
            <v>4468</v>
          </cell>
          <cell r="BE18">
            <v>4527</v>
          </cell>
          <cell r="BF18">
            <v>4415</v>
          </cell>
          <cell r="BG18">
            <v>4511</v>
          </cell>
          <cell r="BH18">
            <v>4708</v>
          </cell>
          <cell r="BI18">
            <v>4572</v>
          </cell>
          <cell r="BJ18">
            <v>4691</v>
          </cell>
          <cell r="BK18">
            <v>4692</v>
          </cell>
          <cell r="BL18">
            <v>4732</v>
          </cell>
          <cell r="BM18">
            <v>4559</v>
          </cell>
          <cell r="BN18">
            <v>4292</v>
          </cell>
          <cell r="BO18">
            <v>4157</v>
          </cell>
          <cell r="BP18">
            <v>3996</v>
          </cell>
          <cell r="BQ18">
            <v>3745</v>
          </cell>
          <cell r="BR18">
            <v>3685</v>
          </cell>
          <cell r="BS18">
            <v>3557</v>
          </cell>
          <cell r="BT18">
            <v>3400</v>
          </cell>
          <cell r="BU18">
            <v>3303</v>
          </cell>
          <cell r="BV18">
            <v>3082</v>
          </cell>
          <cell r="BW18">
            <v>3136</v>
          </cell>
          <cell r="BX18">
            <v>2906</v>
          </cell>
          <cell r="BY18">
            <v>3116</v>
          </cell>
          <cell r="BZ18">
            <v>3129</v>
          </cell>
          <cell r="CA18">
            <v>3214</v>
          </cell>
          <cell r="CB18">
            <v>3394</v>
          </cell>
          <cell r="CC18">
            <v>3518</v>
          </cell>
          <cell r="CD18">
            <v>2678</v>
          </cell>
          <cell r="CE18">
            <v>2728</v>
          </cell>
          <cell r="CF18">
            <v>2583</v>
          </cell>
          <cell r="CG18">
            <v>2325</v>
          </cell>
          <cell r="CH18">
            <v>2058</v>
          </cell>
          <cell r="CI18">
            <v>1782</v>
          </cell>
          <cell r="CJ18">
            <v>1802</v>
          </cell>
          <cell r="CK18">
            <v>1780</v>
          </cell>
          <cell r="CL18">
            <v>1584</v>
          </cell>
          <cell r="CM18">
            <v>1506</v>
          </cell>
          <cell r="CN18">
            <v>1432</v>
          </cell>
          <cell r="CO18">
            <v>1248</v>
          </cell>
          <cell r="CP18">
            <v>1060</v>
          </cell>
          <cell r="CQ18">
            <v>890</v>
          </cell>
          <cell r="CR18">
            <v>838</v>
          </cell>
          <cell r="CS18">
            <v>677</v>
          </cell>
          <cell r="CT18">
            <v>2403</v>
          </cell>
        </row>
        <row r="19">
          <cell r="A19" t="str">
            <v>E38000221</v>
          </cell>
          <cell r="B19" t="str">
            <v>NHS Berkshire West CCG</v>
          </cell>
          <cell r="C19" t="str">
            <v>E54000044</v>
          </cell>
          <cell r="D19" t="str">
            <v>Buckinghamshire, Oxfordshire and Berkshire West</v>
          </cell>
          <cell r="E19" t="str">
            <v>E40000005</v>
          </cell>
          <cell r="F19" t="str">
            <v>South East</v>
          </cell>
          <cell r="G19">
            <v>245558</v>
          </cell>
          <cell r="H19">
            <v>2768</v>
          </cell>
          <cell r="I19">
            <v>2914</v>
          </cell>
          <cell r="J19">
            <v>2985</v>
          </cell>
          <cell r="K19">
            <v>3172</v>
          </cell>
          <cell r="L19">
            <v>3383</v>
          </cell>
          <cell r="M19">
            <v>3235</v>
          </cell>
          <cell r="N19">
            <v>3197</v>
          </cell>
          <cell r="O19">
            <v>3567</v>
          </cell>
          <cell r="P19">
            <v>3598</v>
          </cell>
          <cell r="Q19">
            <v>3521</v>
          </cell>
          <cell r="R19">
            <v>3569</v>
          </cell>
          <cell r="S19">
            <v>3541</v>
          </cell>
          <cell r="T19">
            <v>3578</v>
          </cell>
          <cell r="U19">
            <v>3267</v>
          </cell>
          <cell r="V19">
            <v>3163</v>
          </cell>
          <cell r="W19">
            <v>3099</v>
          </cell>
          <cell r="X19">
            <v>3005</v>
          </cell>
          <cell r="Y19">
            <v>2923</v>
          </cell>
          <cell r="Z19">
            <v>2789</v>
          </cell>
          <cell r="AA19">
            <v>2838</v>
          </cell>
          <cell r="AB19">
            <v>2744</v>
          </cell>
          <cell r="AC19">
            <v>2865</v>
          </cell>
          <cell r="AD19">
            <v>2804</v>
          </cell>
          <cell r="AE19">
            <v>2932</v>
          </cell>
          <cell r="AF19">
            <v>3029</v>
          </cell>
          <cell r="AG19">
            <v>3062</v>
          </cell>
          <cell r="AH19">
            <v>2981</v>
          </cell>
          <cell r="AI19">
            <v>3037</v>
          </cell>
          <cell r="AJ19">
            <v>3167</v>
          </cell>
          <cell r="AK19">
            <v>2967</v>
          </cell>
          <cell r="AL19">
            <v>3156</v>
          </cell>
          <cell r="AM19">
            <v>2925</v>
          </cell>
          <cell r="AN19">
            <v>3029</v>
          </cell>
          <cell r="AO19">
            <v>2965</v>
          </cell>
          <cell r="AP19">
            <v>3081</v>
          </cell>
          <cell r="AQ19">
            <v>3189</v>
          </cell>
          <cell r="AR19">
            <v>3121</v>
          </cell>
          <cell r="AS19">
            <v>3274</v>
          </cell>
          <cell r="AT19">
            <v>3387</v>
          </cell>
          <cell r="AU19">
            <v>3432</v>
          </cell>
          <cell r="AV19">
            <v>3584</v>
          </cell>
          <cell r="AW19">
            <v>3499</v>
          </cell>
          <cell r="AX19">
            <v>3415</v>
          </cell>
          <cell r="AY19">
            <v>3452</v>
          </cell>
          <cell r="AZ19">
            <v>3307</v>
          </cell>
          <cell r="BA19">
            <v>3428</v>
          </cell>
          <cell r="BB19">
            <v>3394</v>
          </cell>
          <cell r="BC19">
            <v>3510</v>
          </cell>
          <cell r="BD19">
            <v>3722</v>
          </cell>
          <cell r="BE19">
            <v>3633</v>
          </cell>
          <cell r="BF19">
            <v>3545</v>
          </cell>
          <cell r="BG19">
            <v>3677</v>
          </cell>
          <cell r="BH19">
            <v>3347</v>
          </cell>
          <cell r="BI19">
            <v>3541</v>
          </cell>
          <cell r="BJ19">
            <v>3556</v>
          </cell>
          <cell r="BK19">
            <v>3471</v>
          </cell>
          <cell r="BL19">
            <v>3431</v>
          </cell>
          <cell r="BM19">
            <v>3322</v>
          </cell>
          <cell r="BN19">
            <v>3171</v>
          </cell>
          <cell r="BO19">
            <v>2976</v>
          </cell>
          <cell r="BP19">
            <v>2995</v>
          </cell>
          <cell r="BQ19">
            <v>2757</v>
          </cell>
          <cell r="BR19">
            <v>2795</v>
          </cell>
          <cell r="BS19">
            <v>2575</v>
          </cell>
          <cell r="BT19">
            <v>2519</v>
          </cell>
          <cell r="BU19">
            <v>2182</v>
          </cell>
          <cell r="BV19">
            <v>2258</v>
          </cell>
          <cell r="BW19">
            <v>2153</v>
          </cell>
          <cell r="BX19">
            <v>2054</v>
          </cell>
          <cell r="BY19">
            <v>2028</v>
          </cell>
          <cell r="BZ19">
            <v>1892</v>
          </cell>
          <cell r="CA19">
            <v>2028</v>
          </cell>
          <cell r="CB19">
            <v>2256</v>
          </cell>
          <cell r="CC19">
            <v>2410</v>
          </cell>
          <cell r="CD19">
            <v>1670</v>
          </cell>
          <cell r="CE19">
            <v>1693</v>
          </cell>
          <cell r="CF19">
            <v>1678</v>
          </cell>
          <cell r="CG19">
            <v>1504</v>
          </cell>
          <cell r="CH19">
            <v>1351</v>
          </cell>
          <cell r="CI19">
            <v>1133</v>
          </cell>
          <cell r="CJ19">
            <v>1233</v>
          </cell>
          <cell r="CK19">
            <v>1037</v>
          </cell>
          <cell r="CL19">
            <v>1023</v>
          </cell>
          <cell r="CM19">
            <v>997</v>
          </cell>
          <cell r="CN19">
            <v>826</v>
          </cell>
          <cell r="CO19">
            <v>723</v>
          </cell>
          <cell r="CP19">
            <v>629</v>
          </cell>
          <cell r="CQ19">
            <v>516</v>
          </cell>
          <cell r="CR19">
            <v>525</v>
          </cell>
          <cell r="CS19">
            <v>425</v>
          </cell>
          <cell r="CT19">
            <v>1453</v>
          </cell>
        </row>
        <row r="20">
          <cell r="A20" t="str">
            <v>E38000223</v>
          </cell>
          <cell r="B20" t="str">
            <v>NHS Buckinghamshire CCG</v>
          </cell>
          <cell r="C20" t="str">
            <v>E54000044</v>
          </cell>
          <cell r="D20" t="str">
            <v>Buckinghamshire, Oxfordshire and Berkshire West</v>
          </cell>
          <cell r="E20" t="str">
            <v>E40000005</v>
          </cell>
          <cell r="F20" t="str">
            <v>South East</v>
          </cell>
          <cell r="G20">
            <v>269665</v>
          </cell>
          <cell r="H20">
            <v>2980</v>
          </cell>
          <cell r="I20">
            <v>3082</v>
          </cell>
          <cell r="J20">
            <v>3406</v>
          </cell>
          <cell r="K20">
            <v>3313</v>
          </cell>
          <cell r="L20">
            <v>3616</v>
          </cell>
          <cell r="M20">
            <v>3638</v>
          </cell>
          <cell r="N20">
            <v>3634</v>
          </cell>
          <cell r="O20">
            <v>3681</v>
          </cell>
          <cell r="P20">
            <v>3916</v>
          </cell>
          <cell r="Q20">
            <v>4007</v>
          </cell>
          <cell r="R20">
            <v>4029</v>
          </cell>
          <cell r="S20">
            <v>3950</v>
          </cell>
          <cell r="T20">
            <v>3815</v>
          </cell>
          <cell r="U20">
            <v>3786</v>
          </cell>
          <cell r="V20">
            <v>3605</v>
          </cell>
          <cell r="W20">
            <v>3538</v>
          </cell>
          <cell r="X20">
            <v>3465</v>
          </cell>
          <cell r="Y20">
            <v>3441</v>
          </cell>
          <cell r="Z20">
            <v>3224</v>
          </cell>
          <cell r="AA20">
            <v>2418</v>
          </cell>
          <cell r="AB20">
            <v>2267</v>
          </cell>
          <cell r="AC20">
            <v>2352</v>
          </cell>
          <cell r="AD20">
            <v>2474</v>
          </cell>
          <cell r="AE20">
            <v>2774</v>
          </cell>
          <cell r="AF20">
            <v>3028</v>
          </cell>
          <cell r="AG20">
            <v>2986</v>
          </cell>
          <cell r="AH20">
            <v>2840</v>
          </cell>
          <cell r="AI20">
            <v>2868</v>
          </cell>
          <cell r="AJ20">
            <v>2788</v>
          </cell>
          <cell r="AK20">
            <v>2836</v>
          </cell>
          <cell r="AL20">
            <v>2886</v>
          </cell>
          <cell r="AM20">
            <v>2991</v>
          </cell>
          <cell r="AN20">
            <v>2998</v>
          </cell>
          <cell r="AO20">
            <v>2762</v>
          </cell>
          <cell r="AP20">
            <v>3117</v>
          </cell>
          <cell r="AQ20">
            <v>3241</v>
          </cell>
          <cell r="AR20">
            <v>3180</v>
          </cell>
          <cell r="AS20">
            <v>3316</v>
          </cell>
          <cell r="AT20">
            <v>3411</v>
          </cell>
          <cell r="AU20">
            <v>3673</v>
          </cell>
          <cell r="AV20">
            <v>3618</v>
          </cell>
          <cell r="AW20">
            <v>3712</v>
          </cell>
          <cell r="AX20">
            <v>3575</v>
          </cell>
          <cell r="AY20">
            <v>3615</v>
          </cell>
          <cell r="AZ20">
            <v>3659</v>
          </cell>
          <cell r="BA20">
            <v>3725</v>
          </cell>
          <cell r="BB20">
            <v>3925</v>
          </cell>
          <cell r="BC20">
            <v>3889</v>
          </cell>
          <cell r="BD20">
            <v>3946</v>
          </cell>
          <cell r="BE20">
            <v>4096</v>
          </cell>
          <cell r="BF20">
            <v>3992</v>
          </cell>
          <cell r="BG20">
            <v>3856</v>
          </cell>
          <cell r="BH20">
            <v>4024</v>
          </cell>
          <cell r="BI20">
            <v>4093</v>
          </cell>
          <cell r="BJ20">
            <v>4042</v>
          </cell>
          <cell r="BK20">
            <v>4119</v>
          </cell>
          <cell r="BL20">
            <v>4153</v>
          </cell>
          <cell r="BM20">
            <v>3761</v>
          </cell>
          <cell r="BN20">
            <v>3700</v>
          </cell>
          <cell r="BO20">
            <v>3545</v>
          </cell>
          <cell r="BP20">
            <v>3392</v>
          </cell>
          <cell r="BQ20">
            <v>3254</v>
          </cell>
          <cell r="BR20">
            <v>3278</v>
          </cell>
          <cell r="BS20">
            <v>3017</v>
          </cell>
          <cell r="BT20">
            <v>2880</v>
          </cell>
          <cell r="BU20">
            <v>2793</v>
          </cell>
          <cell r="BV20">
            <v>2654</v>
          </cell>
          <cell r="BW20">
            <v>2659</v>
          </cell>
          <cell r="BX20">
            <v>2482</v>
          </cell>
          <cell r="BY20">
            <v>2340</v>
          </cell>
          <cell r="BZ20">
            <v>2479</v>
          </cell>
          <cell r="CA20">
            <v>2571</v>
          </cell>
          <cell r="CB20">
            <v>2705</v>
          </cell>
          <cell r="CC20">
            <v>2928</v>
          </cell>
          <cell r="CD20">
            <v>2116</v>
          </cell>
          <cell r="CE20">
            <v>2168</v>
          </cell>
          <cell r="CF20">
            <v>2103</v>
          </cell>
          <cell r="CG20">
            <v>1919</v>
          </cell>
          <cell r="CH20">
            <v>1739</v>
          </cell>
          <cell r="CI20">
            <v>1429</v>
          </cell>
          <cell r="CJ20">
            <v>1460</v>
          </cell>
          <cell r="CK20">
            <v>1442</v>
          </cell>
          <cell r="CL20">
            <v>1368</v>
          </cell>
          <cell r="CM20">
            <v>1263</v>
          </cell>
          <cell r="CN20">
            <v>1197</v>
          </cell>
          <cell r="CO20">
            <v>974</v>
          </cell>
          <cell r="CP20">
            <v>806</v>
          </cell>
          <cell r="CQ20">
            <v>817</v>
          </cell>
          <cell r="CR20">
            <v>731</v>
          </cell>
          <cell r="CS20">
            <v>530</v>
          </cell>
          <cell r="CT20">
            <v>1794</v>
          </cell>
        </row>
        <row r="21">
          <cell r="A21" t="str">
            <v>E38000246</v>
          </cell>
          <cell r="B21" t="str">
            <v>NHS Surrey Heartlands CCG</v>
          </cell>
          <cell r="C21" t="str">
            <v>E54000052</v>
          </cell>
          <cell r="D21" t="str">
            <v>Surrey Heartlands Health and Care Partnership</v>
          </cell>
          <cell r="E21" t="str">
            <v>E40000005</v>
          </cell>
          <cell r="F21" t="str">
            <v>South East</v>
          </cell>
          <cell r="G21">
            <v>516937</v>
          </cell>
          <cell r="H21">
            <v>5543</v>
          </cell>
          <cell r="I21">
            <v>5922</v>
          </cell>
          <cell r="J21">
            <v>6341</v>
          </cell>
          <cell r="K21">
            <v>6422</v>
          </cell>
          <cell r="L21">
            <v>6790</v>
          </cell>
          <cell r="M21">
            <v>6645</v>
          </cell>
          <cell r="N21">
            <v>6810</v>
          </cell>
          <cell r="O21">
            <v>6968</v>
          </cell>
          <cell r="P21">
            <v>7220</v>
          </cell>
          <cell r="Q21">
            <v>7331</v>
          </cell>
          <cell r="R21">
            <v>7163</v>
          </cell>
          <cell r="S21">
            <v>7036</v>
          </cell>
          <cell r="T21">
            <v>7309</v>
          </cell>
          <cell r="U21">
            <v>6939</v>
          </cell>
          <cell r="V21">
            <v>6705</v>
          </cell>
          <cell r="W21">
            <v>6507</v>
          </cell>
          <cell r="X21">
            <v>6318</v>
          </cell>
          <cell r="Y21">
            <v>6231</v>
          </cell>
          <cell r="Z21">
            <v>6030</v>
          </cell>
          <cell r="AA21">
            <v>5412</v>
          </cell>
          <cell r="AB21">
            <v>5061</v>
          </cell>
          <cell r="AC21">
            <v>5347</v>
          </cell>
          <cell r="AD21">
            <v>5606</v>
          </cell>
          <cell r="AE21">
            <v>6087</v>
          </cell>
          <cell r="AF21">
            <v>5976</v>
          </cell>
          <cell r="AG21">
            <v>5994</v>
          </cell>
          <cell r="AH21">
            <v>5679</v>
          </cell>
          <cell r="AI21">
            <v>5819</v>
          </cell>
          <cell r="AJ21">
            <v>5600</v>
          </cell>
          <cell r="AK21">
            <v>5680</v>
          </cell>
          <cell r="AL21">
            <v>5810</v>
          </cell>
          <cell r="AM21">
            <v>5769</v>
          </cell>
          <cell r="AN21">
            <v>5850</v>
          </cell>
          <cell r="AO21">
            <v>5496</v>
          </cell>
          <cell r="AP21">
            <v>5619</v>
          </cell>
          <cell r="AQ21">
            <v>5870</v>
          </cell>
          <cell r="AR21">
            <v>5854</v>
          </cell>
          <cell r="AS21">
            <v>6010</v>
          </cell>
          <cell r="AT21">
            <v>6575</v>
          </cell>
          <cell r="AU21">
            <v>6732</v>
          </cell>
          <cell r="AV21">
            <v>7070</v>
          </cell>
          <cell r="AW21">
            <v>7242</v>
          </cell>
          <cell r="AX21">
            <v>7184</v>
          </cell>
          <cell r="AY21">
            <v>7185</v>
          </cell>
          <cell r="AZ21">
            <v>7199</v>
          </cell>
          <cell r="BA21">
            <v>7456</v>
          </cell>
          <cell r="BB21">
            <v>7373</v>
          </cell>
          <cell r="BC21">
            <v>7473</v>
          </cell>
          <cell r="BD21">
            <v>7693</v>
          </cell>
          <cell r="BE21">
            <v>7571</v>
          </cell>
          <cell r="BF21">
            <v>7380</v>
          </cell>
          <cell r="BG21">
            <v>7440</v>
          </cell>
          <cell r="BH21">
            <v>7487</v>
          </cell>
          <cell r="BI21">
            <v>7799</v>
          </cell>
          <cell r="BJ21">
            <v>7732</v>
          </cell>
          <cell r="BK21">
            <v>7710</v>
          </cell>
          <cell r="BL21">
            <v>7734</v>
          </cell>
          <cell r="BM21">
            <v>7501</v>
          </cell>
          <cell r="BN21">
            <v>7057</v>
          </cell>
          <cell r="BO21">
            <v>6892</v>
          </cell>
          <cell r="BP21">
            <v>6423</v>
          </cell>
          <cell r="BQ21">
            <v>5936</v>
          </cell>
          <cell r="BR21">
            <v>5919</v>
          </cell>
          <cell r="BS21">
            <v>5574</v>
          </cell>
          <cell r="BT21">
            <v>5387</v>
          </cell>
          <cell r="BU21">
            <v>5155</v>
          </cell>
          <cell r="BV21">
            <v>4878</v>
          </cell>
          <cell r="BW21">
            <v>4874</v>
          </cell>
          <cell r="BX21">
            <v>4716</v>
          </cell>
          <cell r="BY21">
            <v>4528</v>
          </cell>
          <cell r="BZ21">
            <v>4641</v>
          </cell>
          <cell r="CA21">
            <v>4856</v>
          </cell>
          <cell r="CB21">
            <v>5171</v>
          </cell>
          <cell r="CC21">
            <v>5646</v>
          </cell>
          <cell r="CD21">
            <v>4414</v>
          </cell>
          <cell r="CE21">
            <v>4010</v>
          </cell>
          <cell r="CF21">
            <v>3987</v>
          </cell>
          <cell r="CG21">
            <v>3756</v>
          </cell>
          <cell r="CH21">
            <v>3113</v>
          </cell>
          <cell r="CI21">
            <v>2698</v>
          </cell>
          <cell r="CJ21">
            <v>2827</v>
          </cell>
          <cell r="CK21">
            <v>2747</v>
          </cell>
          <cell r="CL21">
            <v>2540</v>
          </cell>
          <cell r="CM21">
            <v>2420</v>
          </cell>
          <cell r="CN21">
            <v>2300</v>
          </cell>
          <cell r="CO21">
            <v>1942</v>
          </cell>
          <cell r="CP21">
            <v>1702</v>
          </cell>
          <cell r="CQ21">
            <v>1488</v>
          </cell>
          <cell r="CR21">
            <v>1439</v>
          </cell>
          <cell r="CS21">
            <v>1227</v>
          </cell>
          <cell r="CT21">
            <v>4369</v>
          </cell>
        </row>
        <row r="22">
          <cell r="A22" t="str">
            <v>E38000021</v>
          </cell>
          <cell r="B22" t="str">
            <v>NHS Brighton and Hove CCG</v>
          </cell>
          <cell r="C22" t="str">
            <v>E54000053</v>
          </cell>
          <cell r="D22" t="str">
            <v>Sussex Health and Care Partnership</v>
          </cell>
          <cell r="E22" t="str">
            <v>E40000005</v>
          </cell>
          <cell r="F22" t="str">
            <v>South East</v>
          </cell>
          <cell r="G22">
            <v>147146</v>
          </cell>
          <cell r="H22">
            <v>1230</v>
          </cell>
          <cell r="I22">
            <v>1246</v>
          </cell>
          <cell r="J22">
            <v>1382</v>
          </cell>
          <cell r="K22">
            <v>1438</v>
          </cell>
          <cell r="L22">
            <v>1419</v>
          </cell>
          <cell r="M22">
            <v>1476</v>
          </cell>
          <cell r="N22">
            <v>1426</v>
          </cell>
          <cell r="O22">
            <v>1489</v>
          </cell>
          <cell r="P22">
            <v>1568</v>
          </cell>
          <cell r="Q22">
            <v>1465</v>
          </cell>
          <cell r="R22">
            <v>1449</v>
          </cell>
          <cell r="S22">
            <v>1452</v>
          </cell>
          <cell r="T22">
            <v>1553</v>
          </cell>
          <cell r="U22">
            <v>1518</v>
          </cell>
          <cell r="V22">
            <v>1492</v>
          </cell>
          <cell r="W22">
            <v>1371</v>
          </cell>
          <cell r="X22">
            <v>1449</v>
          </cell>
          <cell r="Y22">
            <v>1433</v>
          </cell>
          <cell r="Z22">
            <v>1643</v>
          </cell>
          <cell r="AA22">
            <v>2720</v>
          </cell>
          <cell r="AB22">
            <v>3263</v>
          </cell>
          <cell r="AC22">
            <v>3608</v>
          </cell>
          <cell r="AD22">
            <v>3528</v>
          </cell>
          <cell r="AE22">
            <v>3330</v>
          </cell>
          <cell r="AF22">
            <v>3224</v>
          </cell>
          <cell r="AG22">
            <v>2822</v>
          </cell>
          <cell r="AH22">
            <v>2918</v>
          </cell>
          <cell r="AI22">
            <v>2901</v>
          </cell>
          <cell r="AJ22">
            <v>3065</v>
          </cell>
          <cell r="AK22">
            <v>3225</v>
          </cell>
          <cell r="AL22">
            <v>2855</v>
          </cell>
          <cell r="AM22">
            <v>2544</v>
          </cell>
          <cell r="AN22">
            <v>2294</v>
          </cell>
          <cell r="AO22">
            <v>2118</v>
          </cell>
          <cell r="AP22">
            <v>2201</v>
          </cell>
          <cell r="AQ22">
            <v>2126</v>
          </cell>
          <cell r="AR22">
            <v>1964</v>
          </cell>
          <cell r="AS22">
            <v>2115</v>
          </cell>
          <cell r="AT22">
            <v>2186</v>
          </cell>
          <cell r="AU22">
            <v>2060</v>
          </cell>
          <cell r="AV22">
            <v>1851</v>
          </cell>
          <cell r="AW22">
            <v>1956</v>
          </cell>
          <cell r="AX22">
            <v>1868</v>
          </cell>
          <cell r="AY22">
            <v>1727</v>
          </cell>
          <cell r="AZ22">
            <v>1846</v>
          </cell>
          <cell r="BA22">
            <v>1752</v>
          </cell>
          <cell r="BB22">
            <v>1930</v>
          </cell>
          <cell r="BC22">
            <v>2044</v>
          </cell>
          <cell r="BD22">
            <v>2083</v>
          </cell>
          <cell r="BE22">
            <v>2091</v>
          </cell>
          <cell r="BF22">
            <v>1897</v>
          </cell>
          <cell r="BG22">
            <v>2047</v>
          </cell>
          <cell r="BH22">
            <v>2028</v>
          </cell>
          <cell r="BI22">
            <v>2045</v>
          </cell>
          <cell r="BJ22">
            <v>2085</v>
          </cell>
          <cell r="BK22">
            <v>2015</v>
          </cell>
          <cell r="BL22">
            <v>1908</v>
          </cell>
          <cell r="BM22">
            <v>1732</v>
          </cell>
          <cell r="BN22">
            <v>1648</v>
          </cell>
          <cell r="BO22">
            <v>1478</v>
          </cell>
          <cell r="BP22">
            <v>1481</v>
          </cell>
          <cell r="BQ22">
            <v>1325</v>
          </cell>
          <cell r="BR22">
            <v>1287</v>
          </cell>
          <cell r="BS22">
            <v>1225</v>
          </cell>
          <cell r="BT22">
            <v>1141</v>
          </cell>
          <cell r="BU22">
            <v>1109</v>
          </cell>
          <cell r="BV22">
            <v>1099</v>
          </cell>
          <cell r="BW22">
            <v>993</v>
          </cell>
          <cell r="BX22">
            <v>929</v>
          </cell>
          <cell r="BY22">
            <v>998</v>
          </cell>
          <cell r="BZ22">
            <v>968</v>
          </cell>
          <cell r="CA22">
            <v>1020</v>
          </cell>
          <cell r="CB22">
            <v>1135</v>
          </cell>
          <cell r="CC22">
            <v>1160</v>
          </cell>
          <cell r="CD22">
            <v>851</v>
          </cell>
          <cell r="CE22">
            <v>685</v>
          </cell>
          <cell r="CF22">
            <v>815</v>
          </cell>
          <cell r="CG22">
            <v>683</v>
          </cell>
          <cell r="CH22">
            <v>557</v>
          </cell>
          <cell r="CI22">
            <v>488</v>
          </cell>
          <cell r="CJ22">
            <v>536</v>
          </cell>
          <cell r="CK22">
            <v>471</v>
          </cell>
          <cell r="CL22">
            <v>496</v>
          </cell>
          <cell r="CM22">
            <v>450</v>
          </cell>
          <cell r="CN22">
            <v>365</v>
          </cell>
          <cell r="CO22">
            <v>339</v>
          </cell>
          <cell r="CP22">
            <v>340</v>
          </cell>
          <cell r="CQ22">
            <v>315</v>
          </cell>
          <cell r="CR22">
            <v>238</v>
          </cell>
          <cell r="CS22">
            <v>229</v>
          </cell>
          <cell r="CT22">
            <v>821</v>
          </cell>
        </row>
        <row r="23">
          <cell r="A23" t="str">
            <v>E38000235</v>
          </cell>
          <cell r="B23" t="str">
            <v>NHS East Sussex CCG</v>
          </cell>
          <cell r="C23" t="str">
            <v>E54000053</v>
          </cell>
          <cell r="D23" t="str">
            <v>Sussex Health and Care Partnership</v>
          </cell>
          <cell r="E23" t="str">
            <v>E40000005</v>
          </cell>
          <cell r="F23" t="str">
            <v>South East</v>
          </cell>
          <cell r="G23">
            <v>270788</v>
          </cell>
          <cell r="H23">
            <v>2400</v>
          </cell>
          <cell r="I23">
            <v>2504</v>
          </cell>
          <cell r="J23">
            <v>2749</v>
          </cell>
          <cell r="K23">
            <v>2872</v>
          </cell>
          <cell r="L23">
            <v>2871</v>
          </cell>
          <cell r="M23">
            <v>2955</v>
          </cell>
          <cell r="N23">
            <v>2953</v>
          </cell>
          <cell r="O23">
            <v>3237</v>
          </cell>
          <cell r="P23">
            <v>3307</v>
          </cell>
          <cell r="Q23">
            <v>3399</v>
          </cell>
          <cell r="R23">
            <v>3267</v>
          </cell>
          <cell r="S23">
            <v>3376</v>
          </cell>
          <cell r="T23">
            <v>3330</v>
          </cell>
          <cell r="U23">
            <v>3381</v>
          </cell>
          <cell r="V23">
            <v>3208</v>
          </cell>
          <cell r="W23">
            <v>3046</v>
          </cell>
          <cell r="X23">
            <v>3146</v>
          </cell>
          <cell r="Y23">
            <v>3042</v>
          </cell>
          <cell r="Z23">
            <v>2916</v>
          </cell>
          <cell r="AA23">
            <v>2529</v>
          </cell>
          <cell r="AB23">
            <v>2412</v>
          </cell>
          <cell r="AC23">
            <v>2506</v>
          </cell>
          <cell r="AD23">
            <v>2718</v>
          </cell>
          <cell r="AE23">
            <v>2714</v>
          </cell>
          <cell r="AF23">
            <v>2900</v>
          </cell>
          <cell r="AG23">
            <v>2761</v>
          </cell>
          <cell r="AH23">
            <v>2850</v>
          </cell>
          <cell r="AI23">
            <v>2659</v>
          </cell>
          <cell r="AJ23">
            <v>2622</v>
          </cell>
          <cell r="AK23">
            <v>2825</v>
          </cell>
          <cell r="AL23">
            <v>2515</v>
          </cell>
          <cell r="AM23">
            <v>2669</v>
          </cell>
          <cell r="AN23">
            <v>2784</v>
          </cell>
          <cell r="AO23">
            <v>2752</v>
          </cell>
          <cell r="AP23">
            <v>2664</v>
          </cell>
          <cell r="AQ23">
            <v>2743</v>
          </cell>
          <cell r="AR23">
            <v>2700</v>
          </cell>
          <cell r="AS23">
            <v>3006</v>
          </cell>
          <cell r="AT23">
            <v>2983</v>
          </cell>
          <cell r="AU23">
            <v>2956</v>
          </cell>
          <cell r="AV23">
            <v>2959</v>
          </cell>
          <cell r="AW23">
            <v>2960</v>
          </cell>
          <cell r="AX23">
            <v>2552</v>
          </cell>
          <cell r="AY23">
            <v>2671</v>
          </cell>
          <cell r="AZ23">
            <v>2766</v>
          </cell>
          <cell r="BA23">
            <v>3057</v>
          </cell>
          <cell r="BB23">
            <v>3116</v>
          </cell>
          <cell r="BC23">
            <v>3399</v>
          </cell>
          <cell r="BD23">
            <v>3614</v>
          </cell>
          <cell r="BE23">
            <v>3819</v>
          </cell>
          <cell r="BF23">
            <v>3674</v>
          </cell>
          <cell r="BG23">
            <v>3969</v>
          </cell>
          <cell r="BH23">
            <v>3979</v>
          </cell>
          <cell r="BI23">
            <v>4206</v>
          </cell>
          <cell r="BJ23">
            <v>4128</v>
          </cell>
          <cell r="BK23">
            <v>4297</v>
          </cell>
          <cell r="BL23">
            <v>4251</v>
          </cell>
          <cell r="BM23">
            <v>4165</v>
          </cell>
          <cell r="BN23">
            <v>4069</v>
          </cell>
          <cell r="BO23">
            <v>3929</v>
          </cell>
          <cell r="BP23">
            <v>3795</v>
          </cell>
          <cell r="BQ23">
            <v>3760</v>
          </cell>
          <cell r="BR23">
            <v>3582</v>
          </cell>
          <cell r="BS23">
            <v>3504</v>
          </cell>
          <cell r="BT23">
            <v>3522</v>
          </cell>
          <cell r="BU23">
            <v>3201</v>
          </cell>
          <cell r="BV23">
            <v>3432</v>
          </cell>
          <cell r="BW23">
            <v>3347</v>
          </cell>
          <cell r="BX23">
            <v>3327</v>
          </cell>
          <cell r="BY23">
            <v>3454</v>
          </cell>
          <cell r="BZ23">
            <v>3504</v>
          </cell>
          <cell r="CA23">
            <v>3649</v>
          </cell>
          <cell r="CB23">
            <v>4027</v>
          </cell>
          <cell r="CC23">
            <v>4277</v>
          </cell>
          <cell r="CD23">
            <v>3346</v>
          </cell>
          <cell r="CE23">
            <v>3071</v>
          </cell>
          <cell r="CF23">
            <v>3080</v>
          </cell>
          <cell r="CG23">
            <v>2704</v>
          </cell>
          <cell r="CH23">
            <v>2335</v>
          </cell>
          <cell r="CI23">
            <v>1951</v>
          </cell>
          <cell r="CJ23">
            <v>1976</v>
          </cell>
          <cell r="CK23">
            <v>1908</v>
          </cell>
          <cell r="CL23">
            <v>1865</v>
          </cell>
          <cell r="CM23">
            <v>1631</v>
          </cell>
          <cell r="CN23">
            <v>1540</v>
          </cell>
          <cell r="CO23">
            <v>1302</v>
          </cell>
          <cell r="CP23">
            <v>1152</v>
          </cell>
          <cell r="CQ23">
            <v>1034</v>
          </cell>
          <cell r="CR23">
            <v>902</v>
          </cell>
          <cell r="CS23">
            <v>810</v>
          </cell>
          <cell r="CT23">
            <v>2993</v>
          </cell>
        </row>
        <row r="24">
          <cell r="A24" t="str">
            <v>E38000248</v>
          </cell>
          <cell r="B24" t="str">
            <v>NHS West Sussex CCG</v>
          </cell>
          <cell r="C24" t="str">
            <v>E54000053</v>
          </cell>
          <cell r="D24" t="str">
            <v>Sussex Health and Care Partnership</v>
          </cell>
          <cell r="E24" t="str">
            <v>E40000005</v>
          </cell>
          <cell r="F24" t="str">
            <v>South East</v>
          </cell>
          <cell r="G24">
            <v>418387</v>
          </cell>
          <cell r="H24">
            <v>4125</v>
          </cell>
          <cell r="I24">
            <v>4391</v>
          </cell>
          <cell r="J24">
            <v>4617</v>
          </cell>
          <cell r="K24">
            <v>4863</v>
          </cell>
          <cell r="L24">
            <v>5052</v>
          </cell>
          <cell r="M24">
            <v>5161</v>
          </cell>
          <cell r="N24">
            <v>5126</v>
          </cell>
          <cell r="O24">
            <v>5373</v>
          </cell>
          <cell r="P24">
            <v>5545</v>
          </cell>
          <cell r="Q24">
            <v>5481</v>
          </cell>
          <cell r="R24">
            <v>5614</v>
          </cell>
          <cell r="S24">
            <v>5375</v>
          </cell>
          <cell r="T24">
            <v>5370</v>
          </cell>
          <cell r="U24">
            <v>5214</v>
          </cell>
          <cell r="V24">
            <v>4985</v>
          </cell>
          <cell r="W24">
            <v>4762</v>
          </cell>
          <cell r="X24">
            <v>4885</v>
          </cell>
          <cell r="Y24">
            <v>4675</v>
          </cell>
          <cell r="Z24">
            <v>4320</v>
          </cell>
          <cell r="AA24">
            <v>3727</v>
          </cell>
          <cell r="AB24">
            <v>3387</v>
          </cell>
          <cell r="AC24">
            <v>3739</v>
          </cell>
          <cell r="AD24">
            <v>3985</v>
          </cell>
          <cell r="AE24">
            <v>4366</v>
          </cell>
          <cell r="AF24">
            <v>4297</v>
          </cell>
          <cell r="AG24">
            <v>4145</v>
          </cell>
          <cell r="AH24">
            <v>4329</v>
          </cell>
          <cell r="AI24">
            <v>4267</v>
          </cell>
          <cell r="AJ24">
            <v>4264</v>
          </cell>
          <cell r="AK24">
            <v>4557</v>
          </cell>
          <cell r="AL24">
            <v>4555</v>
          </cell>
          <cell r="AM24">
            <v>4498</v>
          </cell>
          <cell r="AN24">
            <v>4763</v>
          </cell>
          <cell r="AO24">
            <v>4642</v>
          </cell>
          <cell r="AP24">
            <v>4708</v>
          </cell>
          <cell r="AQ24">
            <v>4733</v>
          </cell>
          <cell r="AR24">
            <v>4821</v>
          </cell>
          <cell r="AS24">
            <v>4798</v>
          </cell>
          <cell r="AT24">
            <v>5160</v>
          </cell>
          <cell r="AU24">
            <v>5334</v>
          </cell>
          <cell r="AV24">
            <v>5236</v>
          </cell>
          <cell r="AW24">
            <v>5353</v>
          </cell>
          <cell r="AX24">
            <v>5101</v>
          </cell>
          <cell r="AY24">
            <v>5016</v>
          </cell>
          <cell r="AZ24">
            <v>5028</v>
          </cell>
          <cell r="BA24">
            <v>5056</v>
          </cell>
          <cell r="BB24">
            <v>5456</v>
          </cell>
          <cell r="BC24">
            <v>5502</v>
          </cell>
          <cell r="BD24">
            <v>5920</v>
          </cell>
          <cell r="BE24">
            <v>6108</v>
          </cell>
          <cell r="BF24">
            <v>5989</v>
          </cell>
          <cell r="BG24">
            <v>6214</v>
          </cell>
          <cell r="BH24">
            <v>6207</v>
          </cell>
          <cell r="BI24">
            <v>6344</v>
          </cell>
          <cell r="BJ24">
            <v>6192</v>
          </cell>
          <cell r="BK24">
            <v>6366</v>
          </cell>
          <cell r="BL24">
            <v>6209</v>
          </cell>
          <cell r="BM24">
            <v>6067</v>
          </cell>
          <cell r="BN24">
            <v>5806</v>
          </cell>
          <cell r="BO24">
            <v>5746</v>
          </cell>
          <cell r="BP24">
            <v>5393</v>
          </cell>
          <cell r="BQ24">
            <v>5394</v>
          </cell>
          <cell r="BR24">
            <v>5279</v>
          </cell>
          <cell r="BS24">
            <v>4905</v>
          </cell>
          <cell r="BT24">
            <v>4869</v>
          </cell>
          <cell r="BU24">
            <v>4833</v>
          </cell>
          <cell r="BV24">
            <v>4793</v>
          </cell>
          <cell r="BW24">
            <v>4705</v>
          </cell>
          <cell r="BX24">
            <v>4424</v>
          </cell>
          <cell r="BY24">
            <v>4511</v>
          </cell>
          <cell r="BZ24">
            <v>4664</v>
          </cell>
          <cell r="CA24">
            <v>4900</v>
          </cell>
          <cell r="CB24">
            <v>5106</v>
          </cell>
          <cell r="CC24">
            <v>5706</v>
          </cell>
          <cell r="CD24">
            <v>4380</v>
          </cell>
          <cell r="CE24">
            <v>4214</v>
          </cell>
          <cell r="CF24">
            <v>4107</v>
          </cell>
          <cell r="CG24">
            <v>3816</v>
          </cell>
          <cell r="CH24">
            <v>3235</v>
          </cell>
          <cell r="CI24">
            <v>2730</v>
          </cell>
          <cell r="CJ24">
            <v>2740</v>
          </cell>
          <cell r="CK24">
            <v>2626</v>
          </cell>
          <cell r="CL24">
            <v>2594</v>
          </cell>
          <cell r="CM24">
            <v>2298</v>
          </cell>
          <cell r="CN24">
            <v>2075</v>
          </cell>
          <cell r="CO24">
            <v>1884</v>
          </cell>
          <cell r="CP24">
            <v>1647</v>
          </cell>
          <cell r="CQ24">
            <v>1383</v>
          </cell>
          <cell r="CR24">
            <v>1271</v>
          </cell>
          <cell r="CS24">
            <v>1170</v>
          </cell>
          <cell r="CT24">
            <v>3810</v>
          </cell>
        </row>
        <row r="25">
          <cell r="A25" t="str">
            <v>E38000089</v>
          </cell>
          <cell r="B25" t="str">
            <v>NHS Kernow CCG</v>
          </cell>
          <cell r="C25" t="str">
            <v>E54000036</v>
          </cell>
          <cell r="D25" t="str">
            <v>Cornwall and the Isles of Scilly Health and Social Care Partnership</v>
          </cell>
          <cell r="E25" t="str">
            <v>E40000006</v>
          </cell>
          <cell r="F25" t="str">
            <v>South West</v>
          </cell>
          <cell r="G25">
            <v>279480</v>
          </cell>
          <cell r="H25">
            <v>2494</v>
          </cell>
          <cell r="I25">
            <v>2605</v>
          </cell>
          <cell r="J25">
            <v>2890</v>
          </cell>
          <cell r="K25">
            <v>2953</v>
          </cell>
          <cell r="L25">
            <v>3088</v>
          </cell>
          <cell r="M25">
            <v>3125</v>
          </cell>
          <cell r="N25">
            <v>3143</v>
          </cell>
          <cell r="O25">
            <v>3375</v>
          </cell>
          <cell r="P25">
            <v>3488</v>
          </cell>
          <cell r="Q25">
            <v>3492</v>
          </cell>
          <cell r="R25">
            <v>3264</v>
          </cell>
          <cell r="S25">
            <v>3336</v>
          </cell>
          <cell r="T25">
            <v>3222</v>
          </cell>
          <cell r="U25">
            <v>3338</v>
          </cell>
          <cell r="V25">
            <v>3194</v>
          </cell>
          <cell r="W25">
            <v>3093</v>
          </cell>
          <cell r="X25">
            <v>3047</v>
          </cell>
          <cell r="Y25">
            <v>3064</v>
          </cell>
          <cell r="Z25">
            <v>3063</v>
          </cell>
          <cell r="AA25">
            <v>3252</v>
          </cell>
          <cell r="AB25">
            <v>3042</v>
          </cell>
          <cell r="AC25">
            <v>3116</v>
          </cell>
          <cell r="AD25">
            <v>3185</v>
          </cell>
          <cell r="AE25">
            <v>3056</v>
          </cell>
          <cell r="AF25">
            <v>3054</v>
          </cell>
          <cell r="AG25">
            <v>2835</v>
          </cell>
          <cell r="AH25">
            <v>2765</v>
          </cell>
          <cell r="AI25">
            <v>2735</v>
          </cell>
          <cell r="AJ25">
            <v>2858</v>
          </cell>
          <cell r="AK25">
            <v>2854</v>
          </cell>
          <cell r="AL25">
            <v>2787</v>
          </cell>
          <cell r="AM25">
            <v>2681</v>
          </cell>
          <cell r="AN25">
            <v>2813</v>
          </cell>
          <cell r="AO25">
            <v>2664</v>
          </cell>
          <cell r="AP25">
            <v>2817</v>
          </cell>
          <cell r="AQ25">
            <v>2759</v>
          </cell>
          <cell r="AR25">
            <v>2743</v>
          </cell>
          <cell r="AS25">
            <v>2765</v>
          </cell>
          <cell r="AT25">
            <v>2838</v>
          </cell>
          <cell r="AU25">
            <v>3199</v>
          </cell>
          <cell r="AV25">
            <v>3175</v>
          </cell>
          <cell r="AW25">
            <v>2886</v>
          </cell>
          <cell r="AX25">
            <v>2846</v>
          </cell>
          <cell r="AY25">
            <v>2887</v>
          </cell>
          <cell r="AZ25">
            <v>2931</v>
          </cell>
          <cell r="BA25">
            <v>3024</v>
          </cell>
          <cell r="BB25">
            <v>3156</v>
          </cell>
          <cell r="BC25">
            <v>3473</v>
          </cell>
          <cell r="BD25">
            <v>3648</v>
          </cell>
          <cell r="BE25">
            <v>3775</v>
          </cell>
          <cell r="BF25">
            <v>3719</v>
          </cell>
          <cell r="BG25">
            <v>3861</v>
          </cell>
          <cell r="BH25">
            <v>3837</v>
          </cell>
          <cell r="BI25">
            <v>4176</v>
          </cell>
          <cell r="BJ25">
            <v>4193</v>
          </cell>
          <cell r="BK25">
            <v>4209</v>
          </cell>
          <cell r="BL25">
            <v>4304</v>
          </cell>
          <cell r="BM25">
            <v>4227</v>
          </cell>
          <cell r="BN25">
            <v>4105</v>
          </cell>
          <cell r="BO25">
            <v>4158</v>
          </cell>
          <cell r="BP25">
            <v>3980</v>
          </cell>
          <cell r="BQ25">
            <v>4000</v>
          </cell>
          <cell r="BR25">
            <v>3968</v>
          </cell>
          <cell r="BS25">
            <v>3874</v>
          </cell>
          <cell r="BT25">
            <v>3786</v>
          </cell>
          <cell r="BU25">
            <v>3682</v>
          </cell>
          <cell r="BV25">
            <v>3679</v>
          </cell>
          <cell r="BW25">
            <v>3692</v>
          </cell>
          <cell r="BX25">
            <v>3594</v>
          </cell>
          <cell r="BY25">
            <v>3652</v>
          </cell>
          <cell r="BZ25">
            <v>3770</v>
          </cell>
          <cell r="CA25">
            <v>3996</v>
          </cell>
          <cell r="CB25">
            <v>4106</v>
          </cell>
          <cell r="CC25">
            <v>4571</v>
          </cell>
          <cell r="CD25">
            <v>3504</v>
          </cell>
          <cell r="CE25">
            <v>3264</v>
          </cell>
          <cell r="CF25">
            <v>3104</v>
          </cell>
          <cell r="CG25">
            <v>2863</v>
          </cell>
          <cell r="CH25">
            <v>2270</v>
          </cell>
          <cell r="CI25">
            <v>1956</v>
          </cell>
          <cell r="CJ25">
            <v>2076</v>
          </cell>
          <cell r="CK25">
            <v>1921</v>
          </cell>
          <cell r="CL25">
            <v>1706</v>
          </cell>
          <cell r="CM25">
            <v>1577</v>
          </cell>
          <cell r="CN25">
            <v>1329</v>
          </cell>
          <cell r="CO25">
            <v>1328</v>
          </cell>
          <cell r="CP25">
            <v>1000</v>
          </cell>
          <cell r="CQ25">
            <v>927</v>
          </cell>
          <cell r="CR25">
            <v>768</v>
          </cell>
          <cell r="CS25">
            <v>707</v>
          </cell>
          <cell r="CT25">
            <v>2148</v>
          </cell>
        </row>
        <row r="26">
          <cell r="A26" t="str">
            <v>E38000230</v>
          </cell>
          <cell r="B26" t="str">
            <v>NHS Devon CCG</v>
          </cell>
          <cell r="C26" t="str">
            <v>E54000037</v>
          </cell>
          <cell r="D26" t="str">
            <v>Devon</v>
          </cell>
          <cell r="E26" t="str">
            <v>E40000006</v>
          </cell>
          <cell r="F26" t="str">
            <v>South West</v>
          </cell>
          <cell r="G26">
            <v>592841</v>
          </cell>
          <cell r="H26">
            <v>5257</v>
          </cell>
          <cell r="I26">
            <v>5633</v>
          </cell>
          <cell r="J26">
            <v>5833</v>
          </cell>
          <cell r="K26">
            <v>6005</v>
          </cell>
          <cell r="L26">
            <v>6430</v>
          </cell>
          <cell r="M26">
            <v>6455</v>
          </cell>
          <cell r="N26">
            <v>6707</v>
          </cell>
          <cell r="O26">
            <v>6910</v>
          </cell>
          <cell r="P26">
            <v>7224</v>
          </cell>
          <cell r="Q26">
            <v>7118</v>
          </cell>
          <cell r="R26">
            <v>6981</v>
          </cell>
          <cell r="S26">
            <v>6778</v>
          </cell>
          <cell r="T26">
            <v>6966</v>
          </cell>
          <cell r="U26">
            <v>6863</v>
          </cell>
          <cell r="V26">
            <v>6568</v>
          </cell>
          <cell r="W26">
            <v>6414</v>
          </cell>
          <cell r="X26">
            <v>6244</v>
          </cell>
          <cell r="Y26">
            <v>6223</v>
          </cell>
          <cell r="Z26">
            <v>6273</v>
          </cell>
          <cell r="AA26">
            <v>7486</v>
          </cell>
          <cell r="AB26">
            <v>7824</v>
          </cell>
          <cell r="AC26">
            <v>8052</v>
          </cell>
          <cell r="AD26">
            <v>7548</v>
          </cell>
          <cell r="AE26">
            <v>7423</v>
          </cell>
          <cell r="AF26">
            <v>7270</v>
          </cell>
          <cell r="AG26">
            <v>6622</v>
          </cell>
          <cell r="AH26">
            <v>6865</v>
          </cell>
          <cell r="AI26">
            <v>6998</v>
          </cell>
          <cell r="AJ26">
            <v>7251</v>
          </cell>
          <cell r="AK26">
            <v>7716</v>
          </cell>
          <cell r="AL26">
            <v>7420</v>
          </cell>
          <cell r="AM26">
            <v>7117</v>
          </cell>
          <cell r="AN26">
            <v>6848</v>
          </cell>
          <cell r="AO26">
            <v>6527</v>
          </cell>
          <cell r="AP26">
            <v>6502</v>
          </cell>
          <cell r="AQ26">
            <v>6472</v>
          </cell>
          <cell r="AR26">
            <v>6460</v>
          </cell>
          <cell r="AS26">
            <v>6472</v>
          </cell>
          <cell r="AT26">
            <v>6541</v>
          </cell>
          <cell r="AU26">
            <v>6420</v>
          </cell>
          <cell r="AV26">
            <v>6429</v>
          </cell>
          <cell r="AW26">
            <v>6350</v>
          </cell>
          <cell r="AX26">
            <v>5864</v>
          </cell>
          <cell r="AY26">
            <v>5876</v>
          </cell>
          <cell r="AZ26">
            <v>5989</v>
          </cell>
          <cell r="BA26">
            <v>6329</v>
          </cell>
          <cell r="BB26">
            <v>6601</v>
          </cell>
          <cell r="BC26">
            <v>6887</v>
          </cell>
          <cell r="BD26">
            <v>7374</v>
          </cell>
          <cell r="BE26">
            <v>7654</v>
          </cell>
          <cell r="BF26">
            <v>7685</v>
          </cell>
          <cell r="BG26">
            <v>8061</v>
          </cell>
          <cell r="BH26">
            <v>8045</v>
          </cell>
          <cell r="BI26">
            <v>8253</v>
          </cell>
          <cell r="BJ26">
            <v>8386</v>
          </cell>
          <cell r="BK26">
            <v>8722</v>
          </cell>
          <cell r="BL26">
            <v>8776</v>
          </cell>
          <cell r="BM26">
            <v>8438</v>
          </cell>
          <cell r="BN26">
            <v>8408</v>
          </cell>
          <cell r="BO26">
            <v>8088</v>
          </cell>
          <cell r="BP26">
            <v>8125</v>
          </cell>
          <cell r="BQ26">
            <v>8021</v>
          </cell>
          <cell r="BR26">
            <v>7965</v>
          </cell>
          <cell r="BS26">
            <v>7734</v>
          </cell>
          <cell r="BT26">
            <v>7452</v>
          </cell>
          <cell r="BU26">
            <v>7179</v>
          </cell>
          <cell r="BV26">
            <v>7206</v>
          </cell>
          <cell r="BW26">
            <v>7256</v>
          </cell>
          <cell r="BX26">
            <v>7079</v>
          </cell>
          <cell r="BY26">
            <v>7022</v>
          </cell>
          <cell r="BZ26">
            <v>7448</v>
          </cell>
          <cell r="CA26">
            <v>7616</v>
          </cell>
          <cell r="CB26">
            <v>7999</v>
          </cell>
          <cell r="CC26">
            <v>8766</v>
          </cell>
          <cell r="CD26">
            <v>6742</v>
          </cell>
          <cell r="CE26">
            <v>6414</v>
          </cell>
          <cell r="CF26">
            <v>6244</v>
          </cell>
          <cell r="CG26">
            <v>5718</v>
          </cell>
          <cell r="CH26">
            <v>4825</v>
          </cell>
          <cell r="CI26">
            <v>4127</v>
          </cell>
          <cell r="CJ26">
            <v>4075</v>
          </cell>
          <cell r="CK26">
            <v>3797</v>
          </cell>
          <cell r="CL26">
            <v>3608</v>
          </cell>
          <cell r="CM26">
            <v>3301</v>
          </cell>
          <cell r="CN26">
            <v>3012</v>
          </cell>
          <cell r="CO26">
            <v>2653</v>
          </cell>
          <cell r="CP26">
            <v>2286</v>
          </cell>
          <cell r="CQ26">
            <v>2004</v>
          </cell>
          <cell r="CR26">
            <v>1744</v>
          </cell>
          <cell r="CS26">
            <v>1531</v>
          </cell>
          <cell r="CT26">
            <v>4961</v>
          </cell>
        </row>
        <row r="27">
          <cell r="A27" t="str">
            <v>E38000150</v>
          </cell>
          <cell r="B27" t="str">
            <v>NHS Somerset CCG</v>
          </cell>
          <cell r="C27" t="str">
            <v>E54000038</v>
          </cell>
          <cell r="D27" t="str">
            <v>Somerset</v>
          </cell>
          <cell r="E27" t="str">
            <v>E40000006</v>
          </cell>
          <cell r="F27" t="str">
            <v>South West</v>
          </cell>
          <cell r="G27">
            <v>275288</v>
          </cell>
          <cell r="H27">
            <v>2631</v>
          </cell>
          <cell r="I27">
            <v>2709</v>
          </cell>
          <cell r="J27">
            <v>2796</v>
          </cell>
          <cell r="K27">
            <v>2960</v>
          </cell>
          <cell r="L27">
            <v>3122</v>
          </cell>
          <cell r="M27">
            <v>3186</v>
          </cell>
          <cell r="N27">
            <v>3169</v>
          </cell>
          <cell r="O27">
            <v>3252</v>
          </cell>
          <cell r="P27">
            <v>3331</v>
          </cell>
          <cell r="Q27">
            <v>3322</v>
          </cell>
          <cell r="R27">
            <v>3346</v>
          </cell>
          <cell r="S27">
            <v>3402</v>
          </cell>
          <cell r="T27">
            <v>3441</v>
          </cell>
          <cell r="U27">
            <v>3359</v>
          </cell>
          <cell r="V27">
            <v>3234</v>
          </cell>
          <cell r="W27">
            <v>3204</v>
          </cell>
          <cell r="X27">
            <v>3205</v>
          </cell>
          <cell r="Y27">
            <v>3188</v>
          </cell>
          <cell r="Z27">
            <v>2960</v>
          </cell>
          <cell r="AA27">
            <v>2378</v>
          </cell>
          <cell r="AB27">
            <v>2334</v>
          </cell>
          <cell r="AC27">
            <v>2381</v>
          </cell>
          <cell r="AD27">
            <v>2601</v>
          </cell>
          <cell r="AE27">
            <v>2778</v>
          </cell>
          <cell r="AF27">
            <v>2915</v>
          </cell>
          <cell r="AG27">
            <v>2769</v>
          </cell>
          <cell r="AH27">
            <v>3023</v>
          </cell>
          <cell r="AI27">
            <v>2783</v>
          </cell>
          <cell r="AJ27">
            <v>2879</v>
          </cell>
          <cell r="AK27">
            <v>2802</v>
          </cell>
          <cell r="AL27">
            <v>3024</v>
          </cell>
          <cell r="AM27">
            <v>3052</v>
          </cell>
          <cell r="AN27">
            <v>3067</v>
          </cell>
          <cell r="AO27">
            <v>2930</v>
          </cell>
          <cell r="AP27">
            <v>2962</v>
          </cell>
          <cell r="AQ27">
            <v>2991</v>
          </cell>
          <cell r="AR27">
            <v>2864</v>
          </cell>
          <cell r="AS27">
            <v>3047</v>
          </cell>
          <cell r="AT27">
            <v>2906</v>
          </cell>
          <cell r="AU27">
            <v>2874</v>
          </cell>
          <cell r="AV27">
            <v>2799</v>
          </cell>
          <cell r="AW27">
            <v>2881</v>
          </cell>
          <cell r="AX27">
            <v>2771</v>
          </cell>
          <cell r="AY27">
            <v>2728</v>
          </cell>
          <cell r="AZ27">
            <v>2795</v>
          </cell>
          <cell r="BA27">
            <v>2975</v>
          </cell>
          <cell r="BB27">
            <v>3071</v>
          </cell>
          <cell r="BC27">
            <v>3352</v>
          </cell>
          <cell r="BD27">
            <v>3573</v>
          </cell>
          <cell r="BE27">
            <v>3827</v>
          </cell>
          <cell r="BF27">
            <v>3812</v>
          </cell>
          <cell r="BG27">
            <v>3913</v>
          </cell>
          <cell r="BH27">
            <v>4051</v>
          </cell>
          <cell r="BI27">
            <v>4055</v>
          </cell>
          <cell r="BJ27">
            <v>4153</v>
          </cell>
          <cell r="BK27">
            <v>4252</v>
          </cell>
          <cell r="BL27">
            <v>4238</v>
          </cell>
          <cell r="BM27">
            <v>4098</v>
          </cell>
          <cell r="BN27">
            <v>4118</v>
          </cell>
          <cell r="BO27">
            <v>4143</v>
          </cell>
          <cell r="BP27">
            <v>3900</v>
          </cell>
          <cell r="BQ27">
            <v>3898</v>
          </cell>
          <cell r="BR27">
            <v>3761</v>
          </cell>
          <cell r="BS27">
            <v>3698</v>
          </cell>
          <cell r="BT27">
            <v>3571</v>
          </cell>
          <cell r="BU27">
            <v>3475</v>
          </cell>
          <cell r="BV27">
            <v>3616</v>
          </cell>
          <cell r="BW27">
            <v>3614</v>
          </cell>
          <cell r="BX27">
            <v>3598</v>
          </cell>
          <cell r="BY27">
            <v>3746</v>
          </cell>
          <cell r="BZ27">
            <v>3649</v>
          </cell>
          <cell r="CA27">
            <v>3767</v>
          </cell>
          <cell r="CB27">
            <v>3896</v>
          </cell>
          <cell r="CC27">
            <v>4113</v>
          </cell>
          <cell r="CD27">
            <v>3171</v>
          </cell>
          <cell r="CE27">
            <v>3063</v>
          </cell>
          <cell r="CF27">
            <v>2918</v>
          </cell>
          <cell r="CG27">
            <v>2711</v>
          </cell>
          <cell r="CH27">
            <v>2409</v>
          </cell>
          <cell r="CI27">
            <v>1922</v>
          </cell>
          <cell r="CJ27">
            <v>2022</v>
          </cell>
          <cell r="CK27">
            <v>1894</v>
          </cell>
          <cell r="CL27">
            <v>1815</v>
          </cell>
          <cell r="CM27">
            <v>1580</v>
          </cell>
          <cell r="CN27">
            <v>1417</v>
          </cell>
          <cell r="CO27">
            <v>1236</v>
          </cell>
          <cell r="CP27">
            <v>1094</v>
          </cell>
          <cell r="CQ27">
            <v>938</v>
          </cell>
          <cell r="CR27">
            <v>814</v>
          </cell>
          <cell r="CS27">
            <v>732</v>
          </cell>
          <cell r="CT27">
            <v>2468</v>
          </cell>
        </row>
        <row r="28">
          <cell r="A28" t="str">
            <v>E38000222</v>
          </cell>
          <cell r="B28" t="str">
            <v>NHS Bristol, North Somerset and South Gloucestershire CCG</v>
          </cell>
          <cell r="C28" t="str">
            <v>E54000039</v>
          </cell>
          <cell r="D28" t="str">
            <v>Bristol, North Somerset and South Gloucestershire</v>
          </cell>
          <cell r="E28" t="str">
            <v>E40000006</v>
          </cell>
          <cell r="F28" t="str">
            <v>South West</v>
          </cell>
          <cell r="G28">
            <v>481679</v>
          </cell>
          <cell r="H28">
            <v>5388</v>
          </cell>
          <cell r="I28">
            <v>5620</v>
          </cell>
          <cell r="J28">
            <v>5706</v>
          </cell>
          <cell r="K28">
            <v>5920</v>
          </cell>
          <cell r="L28">
            <v>5855</v>
          </cell>
          <cell r="M28">
            <v>5900</v>
          </cell>
          <cell r="N28">
            <v>5863</v>
          </cell>
          <cell r="O28">
            <v>6010</v>
          </cell>
          <cell r="P28">
            <v>6130</v>
          </cell>
          <cell r="Q28">
            <v>5953</v>
          </cell>
          <cell r="R28">
            <v>6002</v>
          </cell>
          <cell r="S28">
            <v>5753</v>
          </cell>
          <cell r="T28">
            <v>5898</v>
          </cell>
          <cell r="U28">
            <v>5456</v>
          </cell>
          <cell r="V28">
            <v>5357</v>
          </cell>
          <cell r="W28">
            <v>5049</v>
          </cell>
          <cell r="X28">
            <v>5101</v>
          </cell>
          <cell r="Y28">
            <v>4886</v>
          </cell>
          <cell r="Z28">
            <v>4858</v>
          </cell>
          <cell r="AA28">
            <v>6683</v>
          </cell>
          <cell r="AB28">
            <v>7684</v>
          </cell>
          <cell r="AC28">
            <v>8114</v>
          </cell>
          <cell r="AD28">
            <v>8099</v>
          </cell>
          <cell r="AE28">
            <v>8031</v>
          </cell>
          <cell r="AF28">
            <v>7873</v>
          </cell>
          <cell r="AG28">
            <v>8000</v>
          </cell>
          <cell r="AH28">
            <v>8234</v>
          </cell>
          <cell r="AI28">
            <v>8290</v>
          </cell>
          <cell r="AJ28">
            <v>7821</v>
          </cell>
          <cell r="AK28">
            <v>8438</v>
          </cell>
          <cell r="AL28">
            <v>8173</v>
          </cell>
          <cell r="AM28">
            <v>7895</v>
          </cell>
          <cell r="AN28">
            <v>7595</v>
          </cell>
          <cell r="AO28">
            <v>7386</v>
          </cell>
          <cell r="AP28">
            <v>6976</v>
          </cell>
          <cell r="AQ28">
            <v>7075</v>
          </cell>
          <cell r="AR28">
            <v>6639</v>
          </cell>
          <cell r="AS28">
            <v>6606</v>
          </cell>
          <cell r="AT28">
            <v>6506</v>
          </cell>
          <cell r="AU28">
            <v>6337</v>
          </cell>
          <cell r="AV28">
            <v>6465</v>
          </cell>
          <cell r="AW28">
            <v>5958</v>
          </cell>
          <cell r="AX28">
            <v>5770</v>
          </cell>
          <cell r="AY28">
            <v>5724</v>
          </cell>
          <cell r="AZ28">
            <v>5630</v>
          </cell>
          <cell r="BA28">
            <v>5484</v>
          </cell>
          <cell r="BB28">
            <v>5619</v>
          </cell>
          <cell r="BC28">
            <v>5734</v>
          </cell>
          <cell r="BD28">
            <v>5828</v>
          </cell>
          <cell r="BE28">
            <v>6185</v>
          </cell>
          <cell r="BF28">
            <v>5885</v>
          </cell>
          <cell r="BG28">
            <v>5979</v>
          </cell>
          <cell r="BH28">
            <v>5914</v>
          </cell>
          <cell r="BI28">
            <v>6233</v>
          </cell>
          <cell r="BJ28">
            <v>6068</v>
          </cell>
          <cell r="BK28">
            <v>6081</v>
          </cell>
          <cell r="BL28">
            <v>5935</v>
          </cell>
          <cell r="BM28">
            <v>5865</v>
          </cell>
          <cell r="BN28">
            <v>5657</v>
          </cell>
          <cell r="BO28">
            <v>5218</v>
          </cell>
          <cell r="BP28">
            <v>4892</v>
          </cell>
          <cell r="BQ28">
            <v>4808</v>
          </cell>
          <cell r="BR28">
            <v>4693</v>
          </cell>
          <cell r="BS28">
            <v>4601</v>
          </cell>
          <cell r="BT28">
            <v>4280</v>
          </cell>
          <cell r="BU28">
            <v>4213</v>
          </cell>
          <cell r="BV28">
            <v>4213</v>
          </cell>
          <cell r="BW28">
            <v>4116</v>
          </cell>
          <cell r="BX28">
            <v>3919</v>
          </cell>
          <cell r="BY28">
            <v>4056</v>
          </cell>
          <cell r="BZ28">
            <v>4085</v>
          </cell>
          <cell r="CA28">
            <v>4058</v>
          </cell>
          <cell r="CB28">
            <v>4327</v>
          </cell>
          <cell r="CC28">
            <v>4761</v>
          </cell>
          <cell r="CD28">
            <v>3592</v>
          </cell>
          <cell r="CE28">
            <v>3629</v>
          </cell>
          <cell r="CF28">
            <v>3524</v>
          </cell>
          <cell r="CG28">
            <v>3125</v>
          </cell>
          <cell r="CH28">
            <v>2728</v>
          </cell>
          <cell r="CI28">
            <v>2345</v>
          </cell>
          <cell r="CJ28">
            <v>2420</v>
          </cell>
          <cell r="CK28">
            <v>2296</v>
          </cell>
          <cell r="CL28">
            <v>2113</v>
          </cell>
          <cell r="CM28">
            <v>1902</v>
          </cell>
          <cell r="CN28">
            <v>1712</v>
          </cell>
          <cell r="CO28">
            <v>1580</v>
          </cell>
          <cell r="CP28">
            <v>1339</v>
          </cell>
          <cell r="CQ28">
            <v>1195</v>
          </cell>
          <cell r="CR28">
            <v>1037</v>
          </cell>
          <cell r="CS28">
            <v>849</v>
          </cell>
          <cell r="CT28">
            <v>2879</v>
          </cell>
        </row>
        <row r="29">
          <cell r="A29" t="str">
            <v>E38000231</v>
          </cell>
          <cell r="B29" t="str">
            <v>NHS Bath and North East Somerset, Swindon and Wiltshire CCG</v>
          </cell>
          <cell r="C29" t="str">
            <v>E54000040</v>
          </cell>
          <cell r="D29" t="str">
            <v>Bath and North East Somerset, Swindon and Wiltshire</v>
          </cell>
          <cell r="E29" t="str">
            <v>E40000006</v>
          </cell>
          <cell r="F29" t="str">
            <v>South West</v>
          </cell>
          <cell r="G29">
            <v>461582</v>
          </cell>
          <cell r="H29">
            <v>4591</v>
          </cell>
          <cell r="I29">
            <v>4836</v>
          </cell>
          <cell r="J29">
            <v>5201</v>
          </cell>
          <cell r="K29">
            <v>5213</v>
          </cell>
          <cell r="L29">
            <v>5686</v>
          </cell>
          <cell r="M29">
            <v>5652</v>
          </cell>
          <cell r="N29">
            <v>5726</v>
          </cell>
          <cell r="O29">
            <v>5838</v>
          </cell>
          <cell r="P29">
            <v>6219</v>
          </cell>
          <cell r="Q29">
            <v>6077</v>
          </cell>
          <cell r="R29">
            <v>5989</v>
          </cell>
          <cell r="S29">
            <v>5868</v>
          </cell>
          <cell r="T29">
            <v>5855</v>
          </cell>
          <cell r="U29">
            <v>5684</v>
          </cell>
          <cell r="V29">
            <v>5723</v>
          </cell>
          <cell r="W29">
            <v>5358</v>
          </cell>
          <cell r="X29">
            <v>5269</v>
          </cell>
          <cell r="Y29">
            <v>5287</v>
          </cell>
          <cell r="Z29">
            <v>5357</v>
          </cell>
          <cell r="AA29">
            <v>5948</v>
          </cell>
          <cell r="AB29">
            <v>5623</v>
          </cell>
          <cell r="AC29">
            <v>5573</v>
          </cell>
          <cell r="AD29">
            <v>5880</v>
          </cell>
          <cell r="AE29">
            <v>6056</v>
          </cell>
          <cell r="AF29">
            <v>5676</v>
          </cell>
          <cell r="AG29">
            <v>5373</v>
          </cell>
          <cell r="AH29">
            <v>5704</v>
          </cell>
          <cell r="AI29">
            <v>5542</v>
          </cell>
          <cell r="AJ29">
            <v>5766</v>
          </cell>
          <cell r="AK29">
            <v>5867</v>
          </cell>
          <cell r="AL29">
            <v>5655</v>
          </cell>
          <cell r="AM29">
            <v>5999</v>
          </cell>
          <cell r="AN29">
            <v>5793</v>
          </cell>
          <cell r="AO29">
            <v>5474</v>
          </cell>
          <cell r="AP29">
            <v>5638</v>
          </cell>
          <cell r="AQ29">
            <v>5724</v>
          </cell>
          <cell r="AR29">
            <v>5483</v>
          </cell>
          <cell r="AS29">
            <v>5754</v>
          </cell>
          <cell r="AT29">
            <v>5484</v>
          </cell>
          <cell r="AU29">
            <v>5495</v>
          </cell>
          <cell r="AV29">
            <v>5842</v>
          </cell>
          <cell r="AW29">
            <v>5780</v>
          </cell>
          <cell r="AX29">
            <v>5272</v>
          </cell>
          <cell r="AY29">
            <v>5133</v>
          </cell>
          <cell r="AZ29">
            <v>5259</v>
          </cell>
          <cell r="BA29">
            <v>5599</v>
          </cell>
          <cell r="BB29">
            <v>5809</v>
          </cell>
          <cell r="BC29">
            <v>6515</v>
          </cell>
          <cell r="BD29">
            <v>6506</v>
          </cell>
          <cell r="BE29">
            <v>6572</v>
          </cell>
          <cell r="BF29">
            <v>6545</v>
          </cell>
          <cell r="BG29">
            <v>6683</v>
          </cell>
          <cell r="BH29">
            <v>6655</v>
          </cell>
          <cell r="BI29">
            <v>6895</v>
          </cell>
          <cell r="BJ29">
            <v>6636</v>
          </cell>
          <cell r="BK29">
            <v>6780</v>
          </cell>
          <cell r="BL29">
            <v>6706</v>
          </cell>
          <cell r="BM29">
            <v>6556</v>
          </cell>
          <cell r="BN29">
            <v>6403</v>
          </cell>
          <cell r="BO29">
            <v>6114</v>
          </cell>
          <cell r="BP29">
            <v>5987</v>
          </cell>
          <cell r="BQ29">
            <v>5710</v>
          </cell>
          <cell r="BR29">
            <v>5416</v>
          </cell>
          <cell r="BS29">
            <v>5260</v>
          </cell>
          <cell r="BT29">
            <v>4931</v>
          </cell>
          <cell r="BU29">
            <v>4790</v>
          </cell>
          <cell r="BV29">
            <v>4922</v>
          </cell>
          <cell r="BW29">
            <v>4739</v>
          </cell>
          <cell r="BX29">
            <v>4612</v>
          </cell>
          <cell r="BY29">
            <v>4526</v>
          </cell>
          <cell r="BZ29">
            <v>4561</v>
          </cell>
          <cell r="CA29">
            <v>4667</v>
          </cell>
          <cell r="CB29">
            <v>5014</v>
          </cell>
          <cell r="CC29">
            <v>5390</v>
          </cell>
          <cell r="CD29">
            <v>4109</v>
          </cell>
          <cell r="CE29">
            <v>3957</v>
          </cell>
          <cell r="CF29">
            <v>3731</v>
          </cell>
          <cell r="CG29">
            <v>3389</v>
          </cell>
          <cell r="CH29">
            <v>3062</v>
          </cell>
          <cell r="CI29">
            <v>2609</v>
          </cell>
          <cell r="CJ29">
            <v>2588</v>
          </cell>
          <cell r="CK29">
            <v>2490</v>
          </cell>
          <cell r="CL29">
            <v>2283</v>
          </cell>
          <cell r="CM29">
            <v>2088</v>
          </cell>
          <cell r="CN29">
            <v>1933</v>
          </cell>
          <cell r="CO29">
            <v>1681</v>
          </cell>
          <cell r="CP29">
            <v>1465</v>
          </cell>
          <cell r="CQ29">
            <v>1327</v>
          </cell>
          <cell r="CR29">
            <v>1089</v>
          </cell>
          <cell r="CS29">
            <v>1021</v>
          </cell>
          <cell r="CT29">
            <v>3039</v>
          </cell>
        </row>
        <row r="30">
          <cell r="A30" t="str">
            <v>E38000045</v>
          </cell>
          <cell r="B30" t="str">
            <v>NHS Dorset CCG</v>
          </cell>
          <cell r="C30" t="str">
            <v>E54000041</v>
          </cell>
          <cell r="D30" t="str">
            <v>Dorset</v>
          </cell>
          <cell r="E30" t="str">
            <v>E40000006</v>
          </cell>
          <cell r="F30" t="str">
            <v>South West</v>
          </cell>
          <cell r="G30">
            <v>383364</v>
          </cell>
          <cell r="H30">
            <v>3259</v>
          </cell>
          <cell r="I30">
            <v>3402</v>
          </cell>
          <cell r="J30">
            <v>3561</v>
          </cell>
          <cell r="K30">
            <v>3814</v>
          </cell>
          <cell r="L30">
            <v>3969</v>
          </cell>
          <cell r="M30">
            <v>3975</v>
          </cell>
          <cell r="N30">
            <v>4176</v>
          </cell>
          <cell r="O30">
            <v>4263</v>
          </cell>
          <cell r="P30">
            <v>4621</v>
          </cell>
          <cell r="Q30">
            <v>4443</v>
          </cell>
          <cell r="R30">
            <v>4349</v>
          </cell>
          <cell r="S30">
            <v>4331</v>
          </cell>
          <cell r="T30">
            <v>4534</v>
          </cell>
          <cell r="U30">
            <v>4408</v>
          </cell>
          <cell r="V30">
            <v>4303</v>
          </cell>
          <cell r="W30">
            <v>4274</v>
          </cell>
          <cell r="X30">
            <v>4118</v>
          </cell>
          <cell r="Y30">
            <v>4047</v>
          </cell>
          <cell r="Z30">
            <v>4114</v>
          </cell>
          <cell r="AA30">
            <v>4332</v>
          </cell>
          <cell r="AB30">
            <v>4639</v>
          </cell>
          <cell r="AC30">
            <v>4544</v>
          </cell>
          <cell r="AD30">
            <v>4467</v>
          </cell>
          <cell r="AE30">
            <v>4479</v>
          </cell>
          <cell r="AF30">
            <v>4032</v>
          </cell>
          <cell r="AG30">
            <v>3911</v>
          </cell>
          <cell r="AH30">
            <v>4019</v>
          </cell>
          <cell r="AI30">
            <v>4084</v>
          </cell>
          <cell r="AJ30">
            <v>4106</v>
          </cell>
          <cell r="AK30">
            <v>4394</v>
          </cell>
          <cell r="AL30">
            <v>4242</v>
          </cell>
          <cell r="AM30">
            <v>4093</v>
          </cell>
          <cell r="AN30">
            <v>4168</v>
          </cell>
          <cell r="AO30">
            <v>4310</v>
          </cell>
          <cell r="AP30">
            <v>4138</v>
          </cell>
          <cell r="AQ30">
            <v>4120</v>
          </cell>
          <cell r="AR30">
            <v>3935</v>
          </cell>
          <cell r="AS30">
            <v>4064</v>
          </cell>
          <cell r="AT30">
            <v>4321</v>
          </cell>
          <cell r="AU30">
            <v>4754</v>
          </cell>
          <cell r="AV30">
            <v>4662</v>
          </cell>
          <cell r="AW30">
            <v>4577</v>
          </cell>
          <cell r="AX30">
            <v>4076</v>
          </cell>
          <cell r="AY30">
            <v>4196</v>
          </cell>
          <cell r="AZ30">
            <v>4255</v>
          </cell>
          <cell r="BA30">
            <v>4525</v>
          </cell>
          <cell r="BB30">
            <v>4532</v>
          </cell>
          <cell r="BC30">
            <v>4653</v>
          </cell>
          <cell r="BD30">
            <v>5064</v>
          </cell>
          <cell r="BE30">
            <v>5242</v>
          </cell>
          <cell r="BF30">
            <v>5203</v>
          </cell>
          <cell r="BG30">
            <v>5236</v>
          </cell>
          <cell r="BH30">
            <v>5377</v>
          </cell>
          <cell r="BI30">
            <v>5516</v>
          </cell>
          <cell r="BJ30">
            <v>5604</v>
          </cell>
          <cell r="BK30">
            <v>5629</v>
          </cell>
          <cell r="BL30">
            <v>5715</v>
          </cell>
          <cell r="BM30">
            <v>5591</v>
          </cell>
          <cell r="BN30">
            <v>5618</v>
          </cell>
          <cell r="BO30">
            <v>5201</v>
          </cell>
          <cell r="BP30">
            <v>5002</v>
          </cell>
          <cell r="BQ30">
            <v>5023</v>
          </cell>
          <cell r="BR30">
            <v>5041</v>
          </cell>
          <cell r="BS30">
            <v>4866</v>
          </cell>
          <cell r="BT30">
            <v>4694</v>
          </cell>
          <cell r="BU30">
            <v>4620</v>
          </cell>
          <cell r="BV30">
            <v>4557</v>
          </cell>
          <cell r="BW30">
            <v>4599</v>
          </cell>
          <cell r="BX30">
            <v>4616</v>
          </cell>
          <cell r="BY30">
            <v>4654</v>
          </cell>
          <cell r="BZ30">
            <v>4819</v>
          </cell>
          <cell r="CA30">
            <v>4773</v>
          </cell>
          <cell r="CB30">
            <v>5383</v>
          </cell>
          <cell r="CC30">
            <v>6008</v>
          </cell>
          <cell r="CD30">
            <v>4547</v>
          </cell>
          <cell r="CE30">
            <v>4252</v>
          </cell>
          <cell r="CF30">
            <v>4096</v>
          </cell>
          <cell r="CG30">
            <v>3891</v>
          </cell>
          <cell r="CH30">
            <v>3323</v>
          </cell>
          <cell r="CI30">
            <v>2787</v>
          </cell>
          <cell r="CJ30">
            <v>2756</v>
          </cell>
          <cell r="CK30">
            <v>2741</v>
          </cell>
          <cell r="CL30">
            <v>2706</v>
          </cell>
          <cell r="CM30">
            <v>2400</v>
          </cell>
          <cell r="CN30">
            <v>2080</v>
          </cell>
          <cell r="CO30">
            <v>1967</v>
          </cell>
          <cell r="CP30">
            <v>1668</v>
          </cell>
          <cell r="CQ30">
            <v>1466</v>
          </cell>
          <cell r="CR30">
            <v>1286</v>
          </cell>
          <cell r="CS30">
            <v>1156</v>
          </cell>
          <cell r="CT30">
            <v>4002</v>
          </cell>
        </row>
        <row r="31">
          <cell r="A31" t="str">
            <v>E38000062</v>
          </cell>
          <cell r="B31" t="str">
            <v>NHS Gloucestershire CCG</v>
          </cell>
          <cell r="C31" t="str">
            <v>E54000043</v>
          </cell>
          <cell r="D31" t="str">
            <v>Gloucestershire</v>
          </cell>
          <cell r="E31" t="str">
            <v>E40000006</v>
          </cell>
          <cell r="F31" t="str">
            <v>South West</v>
          </cell>
          <cell r="G31">
            <v>314175</v>
          </cell>
          <cell r="H31">
            <v>3045</v>
          </cell>
          <cell r="I31">
            <v>3336</v>
          </cell>
          <cell r="J31">
            <v>3493</v>
          </cell>
          <cell r="K31">
            <v>3608</v>
          </cell>
          <cell r="L31">
            <v>3726</v>
          </cell>
          <cell r="M31">
            <v>3722</v>
          </cell>
          <cell r="N31">
            <v>3754</v>
          </cell>
          <cell r="O31">
            <v>3788</v>
          </cell>
          <cell r="P31">
            <v>4068</v>
          </cell>
          <cell r="Q31">
            <v>3923</v>
          </cell>
          <cell r="R31">
            <v>3758</v>
          </cell>
          <cell r="S31">
            <v>3850</v>
          </cell>
          <cell r="T31">
            <v>3802</v>
          </cell>
          <cell r="U31">
            <v>3812</v>
          </cell>
          <cell r="V31">
            <v>3727</v>
          </cell>
          <cell r="W31">
            <v>3508</v>
          </cell>
          <cell r="X31">
            <v>3510</v>
          </cell>
          <cell r="Y31">
            <v>3607</v>
          </cell>
          <cell r="Z31">
            <v>3459</v>
          </cell>
          <cell r="AA31">
            <v>3277</v>
          </cell>
          <cell r="AB31">
            <v>3252</v>
          </cell>
          <cell r="AC31">
            <v>3461</v>
          </cell>
          <cell r="AD31">
            <v>3445</v>
          </cell>
          <cell r="AE31">
            <v>3469</v>
          </cell>
          <cell r="AF31">
            <v>3468</v>
          </cell>
          <cell r="AG31">
            <v>3428</v>
          </cell>
          <cell r="AH31">
            <v>3436</v>
          </cell>
          <cell r="AI31">
            <v>3535</v>
          </cell>
          <cell r="AJ31">
            <v>3348</v>
          </cell>
          <cell r="AK31">
            <v>3605</v>
          </cell>
          <cell r="AL31">
            <v>3639</v>
          </cell>
          <cell r="AM31">
            <v>3849</v>
          </cell>
          <cell r="AN31">
            <v>3493</v>
          </cell>
          <cell r="AO31">
            <v>3429</v>
          </cell>
          <cell r="AP31">
            <v>3549</v>
          </cell>
          <cell r="AQ31">
            <v>3685</v>
          </cell>
          <cell r="AR31">
            <v>3653</v>
          </cell>
          <cell r="AS31">
            <v>3763</v>
          </cell>
          <cell r="AT31">
            <v>3883</v>
          </cell>
          <cell r="AU31">
            <v>3841</v>
          </cell>
          <cell r="AV31">
            <v>3999</v>
          </cell>
          <cell r="AW31">
            <v>3971</v>
          </cell>
          <cell r="AX31">
            <v>3560</v>
          </cell>
          <cell r="AY31">
            <v>3416</v>
          </cell>
          <cell r="AZ31">
            <v>3728</v>
          </cell>
          <cell r="BA31">
            <v>3853</v>
          </cell>
          <cell r="BB31">
            <v>3988</v>
          </cell>
          <cell r="BC31">
            <v>4291</v>
          </cell>
          <cell r="BD31">
            <v>4504</v>
          </cell>
          <cell r="BE31">
            <v>4577</v>
          </cell>
          <cell r="BF31">
            <v>4376</v>
          </cell>
          <cell r="BG31">
            <v>4768</v>
          </cell>
          <cell r="BH31">
            <v>4774</v>
          </cell>
          <cell r="BI31">
            <v>4955</v>
          </cell>
          <cell r="BJ31">
            <v>4774</v>
          </cell>
          <cell r="BK31">
            <v>4652</v>
          </cell>
          <cell r="BL31">
            <v>4690</v>
          </cell>
          <cell r="BM31">
            <v>4650</v>
          </cell>
          <cell r="BN31">
            <v>4544</v>
          </cell>
          <cell r="BO31">
            <v>4454</v>
          </cell>
          <cell r="BP31">
            <v>4219</v>
          </cell>
          <cell r="BQ31">
            <v>4154</v>
          </cell>
          <cell r="BR31">
            <v>3938</v>
          </cell>
          <cell r="BS31">
            <v>3767</v>
          </cell>
          <cell r="BT31">
            <v>3755</v>
          </cell>
          <cell r="BU31">
            <v>3658</v>
          </cell>
          <cell r="BV31">
            <v>3667</v>
          </cell>
          <cell r="BW31">
            <v>3551</v>
          </cell>
          <cell r="BX31">
            <v>3537</v>
          </cell>
          <cell r="BY31">
            <v>3340</v>
          </cell>
          <cell r="BZ31">
            <v>3500</v>
          </cell>
          <cell r="CA31">
            <v>3625</v>
          </cell>
          <cell r="CB31">
            <v>3726</v>
          </cell>
          <cell r="CC31">
            <v>3966</v>
          </cell>
          <cell r="CD31">
            <v>2977</v>
          </cell>
          <cell r="CE31">
            <v>2865</v>
          </cell>
          <cell r="CF31">
            <v>2854</v>
          </cell>
          <cell r="CG31">
            <v>2782</v>
          </cell>
          <cell r="CH31">
            <v>2345</v>
          </cell>
          <cell r="CI31">
            <v>2011</v>
          </cell>
          <cell r="CJ31">
            <v>1966</v>
          </cell>
          <cell r="CK31">
            <v>1955</v>
          </cell>
          <cell r="CL31">
            <v>1674</v>
          </cell>
          <cell r="CM31">
            <v>1662</v>
          </cell>
          <cell r="CN31">
            <v>1390</v>
          </cell>
          <cell r="CO31">
            <v>1264</v>
          </cell>
          <cell r="CP31">
            <v>1054</v>
          </cell>
          <cell r="CQ31">
            <v>969</v>
          </cell>
          <cell r="CR31">
            <v>782</v>
          </cell>
          <cell r="CS31">
            <v>618</v>
          </cell>
          <cell r="CT31">
            <v>2076</v>
          </cell>
        </row>
        <row r="32">
          <cell r="A32" t="str">
            <v>E38000026</v>
          </cell>
          <cell r="B32" t="str">
            <v>NHS Cambridgeshire and Peterborough CCG</v>
          </cell>
          <cell r="C32" t="str">
            <v>E54000021</v>
          </cell>
          <cell r="D32" t="str">
            <v>Cambridgeshire and Peterborough</v>
          </cell>
          <cell r="E32" t="str">
            <v>E40000007</v>
          </cell>
          <cell r="F32" t="str">
            <v>East of England</v>
          </cell>
          <cell r="G32">
            <v>449188</v>
          </cell>
          <cell r="H32">
            <v>5072</v>
          </cell>
          <cell r="I32">
            <v>5189</v>
          </cell>
          <cell r="J32">
            <v>5605</v>
          </cell>
          <cell r="K32">
            <v>5529</v>
          </cell>
          <cell r="L32">
            <v>6014</v>
          </cell>
          <cell r="M32">
            <v>5879</v>
          </cell>
          <cell r="N32">
            <v>6041</v>
          </cell>
          <cell r="O32">
            <v>6200</v>
          </cell>
          <cell r="P32">
            <v>6299</v>
          </cell>
          <cell r="Q32">
            <v>6070</v>
          </cell>
          <cell r="R32">
            <v>5972</v>
          </cell>
          <cell r="S32">
            <v>5888</v>
          </cell>
          <cell r="T32">
            <v>5812</v>
          </cell>
          <cell r="U32">
            <v>5616</v>
          </cell>
          <cell r="V32">
            <v>5472</v>
          </cell>
          <cell r="W32">
            <v>5343</v>
          </cell>
          <cell r="X32">
            <v>5179</v>
          </cell>
          <cell r="Y32">
            <v>5072</v>
          </cell>
          <cell r="Z32">
            <v>5208</v>
          </cell>
          <cell r="AA32">
            <v>5212</v>
          </cell>
          <cell r="AB32">
            <v>5212</v>
          </cell>
          <cell r="AC32">
            <v>5556</v>
          </cell>
          <cell r="AD32">
            <v>5971</v>
          </cell>
          <cell r="AE32">
            <v>6164</v>
          </cell>
          <cell r="AF32">
            <v>5935</v>
          </cell>
          <cell r="AG32">
            <v>5888</v>
          </cell>
          <cell r="AH32">
            <v>5972</v>
          </cell>
          <cell r="AI32">
            <v>5594</v>
          </cell>
          <cell r="AJ32">
            <v>5575</v>
          </cell>
          <cell r="AK32">
            <v>5810</v>
          </cell>
          <cell r="AL32">
            <v>6016</v>
          </cell>
          <cell r="AM32">
            <v>6041</v>
          </cell>
          <cell r="AN32">
            <v>5991</v>
          </cell>
          <cell r="AO32">
            <v>5903</v>
          </cell>
          <cell r="AP32">
            <v>5944</v>
          </cell>
          <cell r="AQ32">
            <v>5694</v>
          </cell>
          <cell r="AR32">
            <v>5601</v>
          </cell>
          <cell r="AS32">
            <v>5560</v>
          </cell>
          <cell r="AT32">
            <v>5770</v>
          </cell>
          <cell r="AU32">
            <v>6034</v>
          </cell>
          <cell r="AV32">
            <v>5884</v>
          </cell>
          <cell r="AW32">
            <v>5916</v>
          </cell>
          <cell r="AX32">
            <v>5613</v>
          </cell>
          <cell r="AY32">
            <v>5527</v>
          </cell>
          <cell r="AZ32">
            <v>5674</v>
          </cell>
          <cell r="BA32">
            <v>5757</v>
          </cell>
          <cell r="BB32">
            <v>5792</v>
          </cell>
          <cell r="BC32">
            <v>6088</v>
          </cell>
          <cell r="BD32">
            <v>6133</v>
          </cell>
          <cell r="BE32">
            <v>6179</v>
          </cell>
          <cell r="BF32">
            <v>6087</v>
          </cell>
          <cell r="BG32">
            <v>6196</v>
          </cell>
          <cell r="BH32">
            <v>6142</v>
          </cell>
          <cell r="BI32">
            <v>6276</v>
          </cell>
          <cell r="BJ32">
            <v>6362</v>
          </cell>
          <cell r="BK32">
            <v>6113</v>
          </cell>
          <cell r="BL32">
            <v>6070</v>
          </cell>
          <cell r="BM32">
            <v>5926</v>
          </cell>
          <cell r="BN32">
            <v>5642</v>
          </cell>
          <cell r="BO32">
            <v>5536</v>
          </cell>
          <cell r="BP32">
            <v>5250</v>
          </cell>
          <cell r="BQ32">
            <v>4933</v>
          </cell>
          <cell r="BR32">
            <v>5096</v>
          </cell>
          <cell r="BS32">
            <v>4723</v>
          </cell>
          <cell r="BT32">
            <v>4490</v>
          </cell>
          <cell r="BU32">
            <v>4363</v>
          </cell>
          <cell r="BV32">
            <v>4220</v>
          </cell>
          <cell r="BW32">
            <v>4135</v>
          </cell>
          <cell r="BX32">
            <v>4159</v>
          </cell>
          <cell r="BY32">
            <v>4151</v>
          </cell>
          <cell r="BZ32">
            <v>4279</v>
          </cell>
          <cell r="CA32">
            <v>4411</v>
          </cell>
          <cell r="CB32">
            <v>4532</v>
          </cell>
          <cell r="CC32">
            <v>4786</v>
          </cell>
          <cell r="CD32">
            <v>3930</v>
          </cell>
          <cell r="CE32">
            <v>3606</v>
          </cell>
          <cell r="CF32">
            <v>3384</v>
          </cell>
          <cell r="CG32">
            <v>3044</v>
          </cell>
          <cell r="CH32">
            <v>2712</v>
          </cell>
          <cell r="CI32">
            <v>2280</v>
          </cell>
          <cell r="CJ32">
            <v>2329</v>
          </cell>
          <cell r="CK32">
            <v>2125</v>
          </cell>
          <cell r="CL32">
            <v>2064</v>
          </cell>
          <cell r="CM32">
            <v>1983</v>
          </cell>
          <cell r="CN32">
            <v>1657</v>
          </cell>
          <cell r="CO32">
            <v>1573</v>
          </cell>
          <cell r="CP32">
            <v>1337</v>
          </cell>
          <cell r="CQ32">
            <v>1123</v>
          </cell>
          <cell r="CR32">
            <v>1074</v>
          </cell>
          <cell r="CS32">
            <v>846</v>
          </cell>
          <cell r="CT32">
            <v>2777</v>
          </cell>
        </row>
        <row r="33">
          <cell r="A33" t="str">
            <v>E38000239</v>
          </cell>
          <cell r="B33" t="str">
            <v>NHS Norfolk and Waveney CCG</v>
          </cell>
          <cell r="C33" t="str">
            <v>E54000022</v>
          </cell>
          <cell r="D33" t="str">
            <v>Norfolk and Waveney Health and Care Partnership</v>
          </cell>
          <cell r="E33" t="str">
            <v>E40000007</v>
          </cell>
          <cell r="F33" t="str">
            <v>East of England</v>
          </cell>
          <cell r="G33">
            <v>506595</v>
          </cell>
          <cell r="H33">
            <v>4581</v>
          </cell>
          <cell r="I33">
            <v>4822</v>
          </cell>
          <cell r="J33">
            <v>5157</v>
          </cell>
          <cell r="K33">
            <v>5516</v>
          </cell>
          <cell r="L33">
            <v>5547</v>
          </cell>
          <cell r="M33">
            <v>5679</v>
          </cell>
          <cell r="N33">
            <v>5577</v>
          </cell>
          <cell r="O33">
            <v>5922</v>
          </cell>
          <cell r="P33">
            <v>5905</v>
          </cell>
          <cell r="Q33">
            <v>6055</v>
          </cell>
          <cell r="R33">
            <v>5903</v>
          </cell>
          <cell r="S33">
            <v>5850</v>
          </cell>
          <cell r="T33">
            <v>6099</v>
          </cell>
          <cell r="U33">
            <v>5827</v>
          </cell>
          <cell r="V33">
            <v>5555</v>
          </cell>
          <cell r="W33">
            <v>5451</v>
          </cell>
          <cell r="X33">
            <v>5291</v>
          </cell>
          <cell r="Y33">
            <v>5219</v>
          </cell>
          <cell r="Z33">
            <v>5203</v>
          </cell>
          <cell r="AA33">
            <v>5621</v>
          </cell>
          <cell r="AB33">
            <v>5831</v>
          </cell>
          <cell r="AC33">
            <v>5743</v>
          </cell>
          <cell r="AD33">
            <v>5916</v>
          </cell>
          <cell r="AE33">
            <v>5799</v>
          </cell>
          <cell r="AF33">
            <v>5926</v>
          </cell>
          <cell r="AG33">
            <v>5877</v>
          </cell>
          <cell r="AH33">
            <v>6205</v>
          </cell>
          <cell r="AI33">
            <v>5902</v>
          </cell>
          <cell r="AJ33">
            <v>5764</v>
          </cell>
          <cell r="AK33">
            <v>5832</v>
          </cell>
          <cell r="AL33">
            <v>5920</v>
          </cell>
          <cell r="AM33">
            <v>5838</v>
          </cell>
          <cell r="AN33">
            <v>5935</v>
          </cell>
          <cell r="AO33">
            <v>5748</v>
          </cell>
          <cell r="AP33">
            <v>5729</v>
          </cell>
          <cell r="AQ33">
            <v>5846</v>
          </cell>
          <cell r="AR33">
            <v>5707</v>
          </cell>
          <cell r="AS33">
            <v>5595</v>
          </cell>
          <cell r="AT33">
            <v>5585</v>
          </cell>
          <cell r="AU33">
            <v>5719</v>
          </cell>
          <cell r="AV33">
            <v>5723</v>
          </cell>
          <cell r="AW33">
            <v>5539</v>
          </cell>
          <cell r="AX33">
            <v>5108</v>
          </cell>
          <cell r="AY33">
            <v>5001</v>
          </cell>
          <cell r="AZ33">
            <v>5202</v>
          </cell>
          <cell r="BA33">
            <v>5470</v>
          </cell>
          <cell r="BB33">
            <v>5736</v>
          </cell>
          <cell r="BC33">
            <v>6133</v>
          </cell>
          <cell r="BD33">
            <v>6438</v>
          </cell>
          <cell r="BE33">
            <v>6688</v>
          </cell>
          <cell r="BF33">
            <v>6730</v>
          </cell>
          <cell r="BG33">
            <v>7037</v>
          </cell>
          <cell r="BH33">
            <v>6861</v>
          </cell>
          <cell r="BI33">
            <v>7005</v>
          </cell>
          <cell r="BJ33">
            <v>7222</v>
          </cell>
          <cell r="BK33">
            <v>7266</v>
          </cell>
          <cell r="BL33">
            <v>7288</v>
          </cell>
          <cell r="BM33">
            <v>7147</v>
          </cell>
          <cell r="BN33">
            <v>6982</v>
          </cell>
          <cell r="BO33">
            <v>7013</v>
          </cell>
          <cell r="BP33">
            <v>6687</v>
          </cell>
          <cell r="BQ33">
            <v>6535</v>
          </cell>
          <cell r="BR33">
            <v>6416</v>
          </cell>
          <cell r="BS33">
            <v>6329</v>
          </cell>
          <cell r="BT33">
            <v>6199</v>
          </cell>
          <cell r="BU33">
            <v>5946</v>
          </cell>
          <cell r="BV33">
            <v>6284</v>
          </cell>
          <cell r="BW33">
            <v>6119</v>
          </cell>
          <cell r="BX33">
            <v>6063</v>
          </cell>
          <cell r="BY33">
            <v>6251</v>
          </cell>
          <cell r="BZ33">
            <v>6394</v>
          </cell>
          <cell r="CA33">
            <v>6581</v>
          </cell>
          <cell r="CB33">
            <v>7149</v>
          </cell>
          <cell r="CC33">
            <v>7941</v>
          </cell>
          <cell r="CD33">
            <v>6052</v>
          </cell>
          <cell r="CE33">
            <v>5738</v>
          </cell>
          <cell r="CF33">
            <v>5585</v>
          </cell>
          <cell r="CG33">
            <v>5056</v>
          </cell>
          <cell r="CH33">
            <v>4493</v>
          </cell>
          <cell r="CI33">
            <v>3655</v>
          </cell>
          <cell r="CJ33">
            <v>3741</v>
          </cell>
          <cell r="CK33">
            <v>3594</v>
          </cell>
          <cell r="CL33">
            <v>3473</v>
          </cell>
          <cell r="CM33">
            <v>3128</v>
          </cell>
          <cell r="CN33">
            <v>2693</v>
          </cell>
          <cell r="CO33">
            <v>2450</v>
          </cell>
          <cell r="CP33">
            <v>2087</v>
          </cell>
          <cell r="CQ33">
            <v>1853</v>
          </cell>
          <cell r="CR33">
            <v>1646</v>
          </cell>
          <cell r="CS33">
            <v>1306</v>
          </cell>
          <cell r="CT33">
            <v>4365</v>
          </cell>
        </row>
        <row r="34">
          <cell r="A34" t="str">
            <v>E38000086</v>
          </cell>
          <cell r="B34" t="str">
            <v>NHS Ipswich and East Suffolk CCG</v>
          </cell>
          <cell r="C34" t="str">
            <v>E54000023</v>
          </cell>
          <cell r="D34" t="str">
            <v>Suffolk and North East Essex</v>
          </cell>
          <cell r="E34" t="str">
            <v>E40000007</v>
          </cell>
          <cell r="F34" t="str">
            <v>East of England</v>
          </cell>
          <cell r="G34">
            <v>203496</v>
          </cell>
          <cell r="H34">
            <v>1969</v>
          </cell>
          <cell r="I34">
            <v>1992</v>
          </cell>
          <cell r="J34">
            <v>2097</v>
          </cell>
          <cell r="K34">
            <v>2180</v>
          </cell>
          <cell r="L34">
            <v>2340</v>
          </cell>
          <cell r="M34">
            <v>2359</v>
          </cell>
          <cell r="N34">
            <v>2354</v>
          </cell>
          <cell r="O34">
            <v>2340</v>
          </cell>
          <cell r="P34">
            <v>2437</v>
          </cell>
          <cell r="Q34">
            <v>2572</v>
          </cell>
          <cell r="R34">
            <v>2520</v>
          </cell>
          <cell r="S34">
            <v>2529</v>
          </cell>
          <cell r="T34">
            <v>2571</v>
          </cell>
          <cell r="U34">
            <v>2557</v>
          </cell>
          <cell r="V34">
            <v>2453</v>
          </cell>
          <cell r="W34">
            <v>2435</v>
          </cell>
          <cell r="X34">
            <v>2557</v>
          </cell>
          <cell r="Y34">
            <v>2254</v>
          </cell>
          <cell r="Z34">
            <v>2223</v>
          </cell>
          <cell r="AA34">
            <v>1859</v>
          </cell>
          <cell r="AB34">
            <v>1806</v>
          </cell>
          <cell r="AC34">
            <v>1956</v>
          </cell>
          <cell r="AD34">
            <v>1986</v>
          </cell>
          <cell r="AE34">
            <v>2280</v>
          </cell>
          <cell r="AF34">
            <v>2302</v>
          </cell>
          <cell r="AG34">
            <v>2251</v>
          </cell>
          <cell r="AH34">
            <v>2233</v>
          </cell>
          <cell r="AI34">
            <v>2255</v>
          </cell>
          <cell r="AJ34">
            <v>2328</v>
          </cell>
          <cell r="AK34">
            <v>2313</v>
          </cell>
          <cell r="AL34">
            <v>2232</v>
          </cell>
          <cell r="AM34">
            <v>2164</v>
          </cell>
          <cell r="AN34">
            <v>2410</v>
          </cell>
          <cell r="AO34">
            <v>2376</v>
          </cell>
          <cell r="AP34">
            <v>2316</v>
          </cell>
          <cell r="AQ34">
            <v>2412</v>
          </cell>
          <cell r="AR34">
            <v>2274</v>
          </cell>
          <cell r="AS34">
            <v>2348</v>
          </cell>
          <cell r="AT34">
            <v>2494</v>
          </cell>
          <cell r="AU34">
            <v>2394</v>
          </cell>
          <cell r="AV34">
            <v>2375</v>
          </cell>
          <cell r="AW34">
            <v>2251</v>
          </cell>
          <cell r="AX34">
            <v>2125</v>
          </cell>
          <cell r="AY34">
            <v>2193</v>
          </cell>
          <cell r="AZ34">
            <v>2262</v>
          </cell>
          <cell r="BA34">
            <v>2410</v>
          </cell>
          <cell r="BB34">
            <v>2436</v>
          </cell>
          <cell r="BC34">
            <v>2735</v>
          </cell>
          <cell r="BD34">
            <v>2677</v>
          </cell>
          <cell r="BE34">
            <v>2830</v>
          </cell>
          <cell r="BF34">
            <v>2919</v>
          </cell>
          <cell r="BG34">
            <v>2870</v>
          </cell>
          <cell r="BH34">
            <v>2864</v>
          </cell>
          <cell r="BI34">
            <v>3053</v>
          </cell>
          <cell r="BJ34">
            <v>3007</v>
          </cell>
          <cell r="BK34">
            <v>3083</v>
          </cell>
          <cell r="BL34">
            <v>2958</v>
          </cell>
          <cell r="BM34">
            <v>2942</v>
          </cell>
          <cell r="BN34">
            <v>2914</v>
          </cell>
          <cell r="BO34">
            <v>2835</v>
          </cell>
          <cell r="BP34">
            <v>2687</v>
          </cell>
          <cell r="BQ34">
            <v>2696</v>
          </cell>
          <cell r="BR34">
            <v>2687</v>
          </cell>
          <cell r="BS34">
            <v>2678</v>
          </cell>
          <cell r="BT34">
            <v>2416</v>
          </cell>
          <cell r="BU34">
            <v>2390</v>
          </cell>
          <cell r="BV34">
            <v>2529</v>
          </cell>
          <cell r="BW34">
            <v>2475</v>
          </cell>
          <cell r="BX34">
            <v>2317</v>
          </cell>
          <cell r="BY34">
            <v>2381</v>
          </cell>
          <cell r="BZ34">
            <v>2462</v>
          </cell>
          <cell r="CA34">
            <v>2535</v>
          </cell>
          <cell r="CB34">
            <v>2703</v>
          </cell>
          <cell r="CC34">
            <v>2892</v>
          </cell>
          <cell r="CD34">
            <v>2148</v>
          </cell>
          <cell r="CE34">
            <v>2074</v>
          </cell>
          <cell r="CF34">
            <v>2009</v>
          </cell>
          <cell r="CG34">
            <v>1751</v>
          </cell>
          <cell r="CH34">
            <v>1623</v>
          </cell>
          <cell r="CI34">
            <v>1328</v>
          </cell>
          <cell r="CJ34">
            <v>1395</v>
          </cell>
          <cell r="CK34">
            <v>1302</v>
          </cell>
          <cell r="CL34">
            <v>1232</v>
          </cell>
          <cell r="CM34">
            <v>1088</v>
          </cell>
          <cell r="CN34">
            <v>1000</v>
          </cell>
          <cell r="CO34">
            <v>956</v>
          </cell>
          <cell r="CP34">
            <v>759</v>
          </cell>
          <cell r="CQ34">
            <v>687</v>
          </cell>
          <cell r="CR34">
            <v>546</v>
          </cell>
          <cell r="CS34">
            <v>484</v>
          </cell>
          <cell r="CT34">
            <v>1799</v>
          </cell>
        </row>
        <row r="35">
          <cell r="A35" t="str">
            <v>E38000117</v>
          </cell>
          <cell r="B35" t="str">
            <v>NHS North East Essex CCG</v>
          </cell>
          <cell r="C35" t="str">
            <v>E54000023</v>
          </cell>
          <cell r="D35" t="str">
            <v>Suffolk and North East Essex</v>
          </cell>
          <cell r="E35" t="str">
            <v>E40000007</v>
          </cell>
          <cell r="F35" t="str">
            <v>East of England</v>
          </cell>
          <cell r="G35">
            <v>169275</v>
          </cell>
          <cell r="H35">
            <v>1726</v>
          </cell>
          <cell r="I35">
            <v>1730</v>
          </cell>
          <cell r="J35">
            <v>1937</v>
          </cell>
          <cell r="K35">
            <v>1907</v>
          </cell>
          <cell r="L35">
            <v>1884</v>
          </cell>
          <cell r="M35">
            <v>2063</v>
          </cell>
          <cell r="N35">
            <v>2075</v>
          </cell>
          <cell r="O35">
            <v>2045</v>
          </cell>
          <cell r="P35">
            <v>2098</v>
          </cell>
          <cell r="Q35">
            <v>2135</v>
          </cell>
          <cell r="R35">
            <v>2102</v>
          </cell>
          <cell r="S35">
            <v>1998</v>
          </cell>
          <cell r="T35">
            <v>2001</v>
          </cell>
          <cell r="U35">
            <v>1869</v>
          </cell>
          <cell r="V35">
            <v>1913</v>
          </cell>
          <cell r="W35">
            <v>1840</v>
          </cell>
          <cell r="X35">
            <v>1842</v>
          </cell>
          <cell r="Y35">
            <v>1723</v>
          </cell>
          <cell r="Z35">
            <v>1845</v>
          </cell>
          <cell r="AA35">
            <v>2394</v>
          </cell>
          <cell r="AB35">
            <v>2542</v>
          </cell>
          <cell r="AC35">
            <v>2552</v>
          </cell>
          <cell r="AD35">
            <v>2571</v>
          </cell>
          <cell r="AE35">
            <v>2334</v>
          </cell>
          <cell r="AF35">
            <v>2286</v>
          </cell>
          <cell r="AG35">
            <v>2046</v>
          </cell>
          <cell r="AH35">
            <v>2199</v>
          </cell>
          <cell r="AI35">
            <v>2237</v>
          </cell>
          <cell r="AJ35">
            <v>2314</v>
          </cell>
          <cell r="AK35">
            <v>2479</v>
          </cell>
          <cell r="AL35">
            <v>2180</v>
          </cell>
          <cell r="AM35">
            <v>2118</v>
          </cell>
          <cell r="AN35">
            <v>2085</v>
          </cell>
          <cell r="AO35">
            <v>1920</v>
          </cell>
          <cell r="AP35">
            <v>1826</v>
          </cell>
          <cell r="AQ35">
            <v>1899</v>
          </cell>
          <cell r="AR35">
            <v>1844</v>
          </cell>
          <cell r="AS35">
            <v>1929</v>
          </cell>
          <cell r="AT35">
            <v>1851</v>
          </cell>
          <cell r="AU35">
            <v>1894</v>
          </cell>
          <cell r="AV35">
            <v>1927</v>
          </cell>
          <cell r="AW35">
            <v>1842</v>
          </cell>
          <cell r="AX35">
            <v>1771</v>
          </cell>
          <cell r="AY35">
            <v>1854</v>
          </cell>
          <cell r="AZ35">
            <v>1789</v>
          </cell>
          <cell r="BA35">
            <v>1897</v>
          </cell>
          <cell r="BB35">
            <v>1883</v>
          </cell>
          <cell r="BC35">
            <v>2011</v>
          </cell>
          <cell r="BD35">
            <v>2184</v>
          </cell>
          <cell r="BE35">
            <v>2163</v>
          </cell>
          <cell r="BF35">
            <v>2109</v>
          </cell>
          <cell r="BG35">
            <v>2286</v>
          </cell>
          <cell r="BH35">
            <v>2286</v>
          </cell>
          <cell r="BI35">
            <v>2285</v>
          </cell>
          <cell r="BJ35">
            <v>2287</v>
          </cell>
          <cell r="BK35">
            <v>2231</v>
          </cell>
          <cell r="BL35">
            <v>2237</v>
          </cell>
          <cell r="BM35">
            <v>2132</v>
          </cell>
          <cell r="BN35">
            <v>2247</v>
          </cell>
          <cell r="BO35">
            <v>2229</v>
          </cell>
          <cell r="BP35">
            <v>2019</v>
          </cell>
          <cell r="BQ35">
            <v>2018</v>
          </cell>
          <cell r="BR35">
            <v>1999</v>
          </cell>
          <cell r="BS35">
            <v>1905</v>
          </cell>
          <cell r="BT35">
            <v>1842</v>
          </cell>
          <cell r="BU35">
            <v>1802</v>
          </cell>
          <cell r="BV35">
            <v>1784</v>
          </cell>
          <cell r="BW35">
            <v>1942</v>
          </cell>
          <cell r="BX35">
            <v>1866</v>
          </cell>
          <cell r="BY35">
            <v>1798</v>
          </cell>
          <cell r="BZ35">
            <v>1837</v>
          </cell>
          <cell r="CA35">
            <v>2004</v>
          </cell>
          <cell r="CB35">
            <v>2132</v>
          </cell>
          <cell r="CC35">
            <v>2436</v>
          </cell>
          <cell r="CD35">
            <v>1771</v>
          </cell>
          <cell r="CE35">
            <v>1701</v>
          </cell>
          <cell r="CF35">
            <v>1693</v>
          </cell>
          <cell r="CG35">
            <v>1543</v>
          </cell>
          <cell r="CH35">
            <v>1288</v>
          </cell>
          <cell r="CI35">
            <v>1069</v>
          </cell>
          <cell r="CJ35">
            <v>1152</v>
          </cell>
          <cell r="CK35">
            <v>1097</v>
          </cell>
          <cell r="CL35">
            <v>1024</v>
          </cell>
          <cell r="CM35">
            <v>921</v>
          </cell>
          <cell r="CN35">
            <v>778</v>
          </cell>
          <cell r="CO35">
            <v>754</v>
          </cell>
          <cell r="CP35">
            <v>599</v>
          </cell>
          <cell r="CQ35">
            <v>561</v>
          </cell>
          <cell r="CR35">
            <v>457</v>
          </cell>
          <cell r="CS35">
            <v>361</v>
          </cell>
          <cell r="CT35">
            <v>1239</v>
          </cell>
        </row>
        <row r="36">
          <cell r="A36" t="str">
            <v>E38000204</v>
          </cell>
          <cell r="B36" t="str">
            <v>NHS West Suffolk CCG</v>
          </cell>
          <cell r="C36" t="str">
            <v>E54000023</v>
          </cell>
          <cell r="D36" t="str">
            <v>Suffolk and North East Essex</v>
          </cell>
          <cell r="E36" t="str">
            <v>E40000007</v>
          </cell>
          <cell r="F36" t="str">
            <v>East of England</v>
          </cell>
          <cell r="G36">
            <v>114860</v>
          </cell>
          <cell r="H36">
            <v>1237</v>
          </cell>
          <cell r="I36">
            <v>1277</v>
          </cell>
          <cell r="J36">
            <v>1296</v>
          </cell>
          <cell r="K36">
            <v>1337</v>
          </cell>
          <cell r="L36">
            <v>1466</v>
          </cell>
          <cell r="M36">
            <v>1300</v>
          </cell>
          <cell r="N36">
            <v>1352</v>
          </cell>
          <cell r="O36">
            <v>1497</v>
          </cell>
          <cell r="P36">
            <v>1509</v>
          </cell>
          <cell r="Q36">
            <v>1536</v>
          </cell>
          <cell r="R36">
            <v>1528</v>
          </cell>
          <cell r="S36">
            <v>1309</v>
          </cell>
          <cell r="T36">
            <v>1358</v>
          </cell>
          <cell r="U36">
            <v>1365</v>
          </cell>
          <cell r="V36">
            <v>1296</v>
          </cell>
          <cell r="W36">
            <v>1223</v>
          </cell>
          <cell r="X36">
            <v>1189</v>
          </cell>
          <cell r="Y36">
            <v>1189</v>
          </cell>
          <cell r="Z36">
            <v>1071</v>
          </cell>
          <cell r="AA36">
            <v>890</v>
          </cell>
          <cell r="AB36">
            <v>884</v>
          </cell>
          <cell r="AC36">
            <v>1178</v>
          </cell>
          <cell r="AD36">
            <v>1201</v>
          </cell>
          <cell r="AE36">
            <v>1341</v>
          </cell>
          <cell r="AF36">
            <v>1333</v>
          </cell>
          <cell r="AG36">
            <v>1426</v>
          </cell>
          <cell r="AH36">
            <v>1455</v>
          </cell>
          <cell r="AI36">
            <v>1401</v>
          </cell>
          <cell r="AJ36">
            <v>1471</v>
          </cell>
          <cell r="AK36">
            <v>1596</v>
          </cell>
          <cell r="AL36">
            <v>1443</v>
          </cell>
          <cell r="AM36">
            <v>1578</v>
          </cell>
          <cell r="AN36">
            <v>1656</v>
          </cell>
          <cell r="AO36">
            <v>1564</v>
          </cell>
          <cell r="AP36">
            <v>1602</v>
          </cell>
          <cell r="AQ36">
            <v>1485</v>
          </cell>
          <cell r="AR36">
            <v>1507</v>
          </cell>
          <cell r="AS36">
            <v>1443</v>
          </cell>
          <cell r="AT36">
            <v>1483</v>
          </cell>
          <cell r="AU36">
            <v>1428</v>
          </cell>
          <cell r="AV36">
            <v>1364</v>
          </cell>
          <cell r="AW36">
            <v>1401</v>
          </cell>
          <cell r="AX36">
            <v>1177</v>
          </cell>
          <cell r="AY36">
            <v>1173</v>
          </cell>
          <cell r="AZ36">
            <v>1264</v>
          </cell>
          <cell r="BA36">
            <v>1258</v>
          </cell>
          <cell r="BB36">
            <v>1299</v>
          </cell>
          <cell r="BC36">
            <v>1304</v>
          </cell>
          <cell r="BD36">
            <v>1482</v>
          </cell>
          <cell r="BE36">
            <v>1587</v>
          </cell>
          <cell r="BF36">
            <v>1548</v>
          </cell>
          <cell r="BG36">
            <v>1727</v>
          </cell>
          <cell r="BH36">
            <v>1512</v>
          </cell>
          <cell r="BI36">
            <v>1688</v>
          </cell>
          <cell r="BJ36">
            <v>1633</v>
          </cell>
          <cell r="BK36">
            <v>1627</v>
          </cell>
          <cell r="BL36">
            <v>1698</v>
          </cell>
          <cell r="BM36">
            <v>1621</v>
          </cell>
          <cell r="BN36">
            <v>1561</v>
          </cell>
          <cell r="BO36">
            <v>1471</v>
          </cell>
          <cell r="BP36">
            <v>1393</v>
          </cell>
          <cell r="BQ36">
            <v>1279</v>
          </cell>
          <cell r="BR36">
            <v>1426</v>
          </cell>
          <cell r="BS36">
            <v>1264</v>
          </cell>
          <cell r="BT36">
            <v>1253</v>
          </cell>
          <cell r="BU36">
            <v>1178</v>
          </cell>
          <cell r="BV36">
            <v>1221</v>
          </cell>
          <cell r="BW36">
            <v>1262</v>
          </cell>
          <cell r="BX36">
            <v>1246</v>
          </cell>
          <cell r="BY36">
            <v>1287</v>
          </cell>
          <cell r="BZ36">
            <v>1278</v>
          </cell>
          <cell r="CA36">
            <v>1358</v>
          </cell>
          <cell r="CB36">
            <v>1460</v>
          </cell>
          <cell r="CC36">
            <v>1540</v>
          </cell>
          <cell r="CD36">
            <v>1181</v>
          </cell>
          <cell r="CE36">
            <v>1135</v>
          </cell>
          <cell r="CF36">
            <v>1097</v>
          </cell>
          <cell r="CG36">
            <v>981</v>
          </cell>
          <cell r="CH36">
            <v>898</v>
          </cell>
          <cell r="CI36">
            <v>763</v>
          </cell>
          <cell r="CJ36">
            <v>755</v>
          </cell>
          <cell r="CK36">
            <v>764</v>
          </cell>
          <cell r="CL36">
            <v>709</v>
          </cell>
          <cell r="CM36">
            <v>615</v>
          </cell>
          <cell r="CN36">
            <v>537</v>
          </cell>
          <cell r="CO36">
            <v>515</v>
          </cell>
          <cell r="CP36">
            <v>398</v>
          </cell>
          <cell r="CQ36">
            <v>385</v>
          </cell>
          <cell r="CR36">
            <v>334</v>
          </cell>
          <cell r="CS36">
            <v>277</v>
          </cell>
          <cell r="CT36">
            <v>976</v>
          </cell>
        </row>
        <row r="37">
          <cell r="A37" t="str">
            <v>E38000249</v>
          </cell>
          <cell r="B37" t="str">
            <v>NHS Bedfordshire, Luton and Milton Keynes CCG</v>
          </cell>
          <cell r="C37" t="str">
            <v>E54000024</v>
          </cell>
          <cell r="D37" t="str">
            <v>Bedfordshire, Luton and Milton Keynes</v>
          </cell>
          <cell r="E37" t="str">
            <v>E40000007</v>
          </cell>
          <cell r="F37" t="str">
            <v>East of England</v>
          </cell>
          <cell r="G37">
            <v>476424</v>
          </cell>
          <cell r="H37">
            <v>6101</v>
          </cell>
          <cell r="I37">
            <v>6538</v>
          </cell>
          <cell r="J37">
            <v>6651</v>
          </cell>
          <cell r="K37">
            <v>6928</v>
          </cell>
          <cell r="L37">
            <v>7021</v>
          </cell>
          <cell r="M37">
            <v>7079</v>
          </cell>
          <cell r="N37">
            <v>7130</v>
          </cell>
          <cell r="O37">
            <v>7261</v>
          </cell>
          <cell r="P37">
            <v>7359</v>
          </cell>
          <cell r="Q37">
            <v>7239</v>
          </cell>
          <cell r="R37">
            <v>6822</v>
          </cell>
          <cell r="S37">
            <v>6764</v>
          </cell>
          <cell r="T37">
            <v>6941</v>
          </cell>
          <cell r="U37">
            <v>6609</v>
          </cell>
          <cell r="V37">
            <v>6408</v>
          </cell>
          <cell r="W37">
            <v>5934</v>
          </cell>
          <cell r="X37">
            <v>5862</v>
          </cell>
          <cell r="Y37">
            <v>5828</v>
          </cell>
          <cell r="Z37">
            <v>5546</v>
          </cell>
          <cell r="AA37">
            <v>4313</v>
          </cell>
          <cell r="AB37">
            <v>4274</v>
          </cell>
          <cell r="AC37">
            <v>4469</v>
          </cell>
          <cell r="AD37">
            <v>4968</v>
          </cell>
          <cell r="AE37">
            <v>5375</v>
          </cell>
          <cell r="AF37">
            <v>5618</v>
          </cell>
          <cell r="AG37">
            <v>5667</v>
          </cell>
          <cell r="AH37">
            <v>5850</v>
          </cell>
          <cell r="AI37">
            <v>5797</v>
          </cell>
          <cell r="AJ37">
            <v>5731</v>
          </cell>
          <cell r="AK37">
            <v>6085</v>
          </cell>
          <cell r="AL37">
            <v>6321</v>
          </cell>
          <cell r="AM37">
            <v>6391</v>
          </cell>
          <cell r="AN37">
            <v>6798</v>
          </cell>
          <cell r="AO37">
            <v>6673</v>
          </cell>
          <cell r="AP37">
            <v>7234</v>
          </cell>
          <cell r="AQ37">
            <v>7146</v>
          </cell>
          <cell r="AR37">
            <v>7029</v>
          </cell>
          <cell r="AS37">
            <v>7062</v>
          </cell>
          <cell r="AT37">
            <v>7062</v>
          </cell>
          <cell r="AU37">
            <v>7106</v>
          </cell>
          <cell r="AV37">
            <v>7197</v>
          </cell>
          <cell r="AW37">
            <v>7134</v>
          </cell>
          <cell r="AX37">
            <v>6612</v>
          </cell>
          <cell r="AY37">
            <v>6407</v>
          </cell>
          <cell r="AZ37">
            <v>6391</v>
          </cell>
          <cell r="BA37">
            <v>6452</v>
          </cell>
          <cell r="BB37">
            <v>6463</v>
          </cell>
          <cell r="BC37">
            <v>6435</v>
          </cell>
          <cell r="BD37">
            <v>6571</v>
          </cell>
          <cell r="BE37">
            <v>6417</v>
          </cell>
          <cell r="BF37">
            <v>6344</v>
          </cell>
          <cell r="BG37">
            <v>6470</v>
          </cell>
          <cell r="BH37">
            <v>6405</v>
          </cell>
          <cell r="BI37">
            <v>6616</v>
          </cell>
          <cell r="BJ37">
            <v>6319</v>
          </cell>
          <cell r="BK37">
            <v>6428</v>
          </cell>
          <cell r="BL37">
            <v>6353</v>
          </cell>
          <cell r="BM37">
            <v>6084</v>
          </cell>
          <cell r="BN37">
            <v>5843</v>
          </cell>
          <cell r="BO37">
            <v>5664</v>
          </cell>
          <cell r="BP37">
            <v>5417</v>
          </cell>
          <cell r="BQ37">
            <v>5322</v>
          </cell>
          <cell r="BR37">
            <v>5010</v>
          </cell>
          <cell r="BS37">
            <v>4887</v>
          </cell>
          <cell r="BT37">
            <v>4639</v>
          </cell>
          <cell r="BU37">
            <v>4301</v>
          </cell>
          <cell r="BV37">
            <v>4218</v>
          </cell>
          <cell r="BW37">
            <v>4140</v>
          </cell>
          <cell r="BX37">
            <v>3930</v>
          </cell>
          <cell r="BY37">
            <v>3914</v>
          </cell>
          <cell r="BZ37">
            <v>3897</v>
          </cell>
          <cell r="CA37">
            <v>3917</v>
          </cell>
          <cell r="CB37">
            <v>4090</v>
          </cell>
          <cell r="CC37">
            <v>4308</v>
          </cell>
          <cell r="CD37">
            <v>3259</v>
          </cell>
          <cell r="CE37">
            <v>2926</v>
          </cell>
          <cell r="CF37">
            <v>3116</v>
          </cell>
          <cell r="CG37">
            <v>2691</v>
          </cell>
          <cell r="CH37">
            <v>2284</v>
          </cell>
          <cell r="CI37">
            <v>2044</v>
          </cell>
          <cell r="CJ37">
            <v>1956</v>
          </cell>
          <cell r="CK37">
            <v>2006</v>
          </cell>
          <cell r="CL37">
            <v>1879</v>
          </cell>
          <cell r="CM37">
            <v>1722</v>
          </cell>
          <cell r="CN37">
            <v>1525</v>
          </cell>
          <cell r="CO37">
            <v>1319</v>
          </cell>
          <cell r="CP37">
            <v>1145</v>
          </cell>
          <cell r="CQ37">
            <v>974</v>
          </cell>
          <cell r="CR37">
            <v>829</v>
          </cell>
          <cell r="CS37">
            <v>754</v>
          </cell>
          <cell r="CT37">
            <v>2410</v>
          </cell>
        </row>
        <row r="38">
          <cell r="A38" t="str">
            <v>E38000049</v>
          </cell>
          <cell r="B38" t="str">
            <v>NHS East and North Hertfordshire CCG</v>
          </cell>
          <cell r="C38" t="str">
            <v>E54000025</v>
          </cell>
          <cell r="D38" t="str">
            <v>Hertfordshire and West Essex</v>
          </cell>
          <cell r="E38" t="str">
            <v>E40000007</v>
          </cell>
          <cell r="F38" t="str">
            <v>East of England</v>
          </cell>
          <cell r="G38">
            <v>281967</v>
          </cell>
          <cell r="H38">
            <v>3289</v>
          </cell>
          <cell r="I38">
            <v>3370</v>
          </cell>
          <cell r="J38">
            <v>3547</v>
          </cell>
          <cell r="K38">
            <v>3679</v>
          </cell>
          <cell r="L38">
            <v>3629</v>
          </cell>
          <cell r="M38">
            <v>3634</v>
          </cell>
          <cell r="N38">
            <v>3718</v>
          </cell>
          <cell r="O38">
            <v>3845</v>
          </cell>
          <cell r="P38">
            <v>3966</v>
          </cell>
          <cell r="Q38">
            <v>3844</v>
          </cell>
          <cell r="R38">
            <v>3951</v>
          </cell>
          <cell r="S38">
            <v>3728</v>
          </cell>
          <cell r="T38">
            <v>3807</v>
          </cell>
          <cell r="U38">
            <v>3618</v>
          </cell>
          <cell r="V38">
            <v>3532</v>
          </cell>
          <cell r="W38">
            <v>3423</v>
          </cell>
          <cell r="X38">
            <v>3425</v>
          </cell>
          <cell r="Y38">
            <v>3221</v>
          </cell>
          <cell r="Z38">
            <v>3264</v>
          </cell>
          <cell r="AA38">
            <v>2945</v>
          </cell>
          <cell r="AB38">
            <v>3187</v>
          </cell>
          <cell r="AC38">
            <v>3243</v>
          </cell>
          <cell r="AD38">
            <v>3516</v>
          </cell>
          <cell r="AE38">
            <v>3667</v>
          </cell>
          <cell r="AF38">
            <v>3559</v>
          </cell>
          <cell r="AG38">
            <v>3581</v>
          </cell>
          <cell r="AH38">
            <v>3715</v>
          </cell>
          <cell r="AI38">
            <v>3739</v>
          </cell>
          <cell r="AJ38">
            <v>3616</v>
          </cell>
          <cell r="AK38">
            <v>3707</v>
          </cell>
          <cell r="AL38">
            <v>3687</v>
          </cell>
          <cell r="AM38">
            <v>3625</v>
          </cell>
          <cell r="AN38">
            <v>3700</v>
          </cell>
          <cell r="AO38">
            <v>3656</v>
          </cell>
          <cell r="AP38">
            <v>3726</v>
          </cell>
          <cell r="AQ38">
            <v>3634</v>
          </cell>
          <cell r="AR38">
            <v>3603</v>
          </cell>
          <cell r="AS38">
            <v>3614</v>
          </cell>
          <cell r="AT38">
            <v>3815</v>
          </cell>
          <cell r="AU38">
            <v>3890</v>
          </cell>
          <cell r="AV38">
            <v>4121</v>
          </cell>
          <cell r="AW38">
            <v>3947</v>
          </cell>
          <cell r="AX38">
            <v>3664</v>
          </cell>
          <cell r="AY38">
            <v>3549</v>
          </cell>
          <cell r="AZ38">
            <v>3621</v>
          </cell>
          <cell r="BA38">
            <v>3584</v>
          </cell>
          <cell r="BB38">
            <v>3756</v>
          </cell>
          <cell r="BC38">
            <v>3791</v>
          </cell>
          <cell r="BD38">
            <v>3839</v>
          </cell>
          <cell r="BE38">
            <v>3956</v>
          </cell>
          <cell r="BF38">
            <v>3858</v>
          </cell>
          <cell r="BG38">
            <v>3976</v>
          </cell>
          <cell r="BH38">
            <v>3972</v>
          </cell>
          <cell r="BI38">
            <v>4053</v>
          </cell>
          <cell r="BJ38">
            <v>4079</v>
          </cell>
          <cell r="BK38">
            <v>4171</v>
          </cell>
          <cell r="BL38">
            <v>4017</v>
          </cell>
          <cell r="BM38">
            <v>3905</v>
          </cell>
          <cell r="BN38">
            <v>3778</v>
          </cell>
          <cell r="BO38">
            <v>3568</v>
          </cell>
          <cell r="BP38">
            <v>3399</v>
          </cell>
          <cell r="BQ38">
            <v>3284</v>
          </cell>
          <cell r="BR38">
            <v>3218</v>
          </cell>
          <cell r="BS38">
            <v>3110</v>
          </cell>
          <cell r="BT38">
            <v>2855</v>
          </cell>
          <cell r="BU38">
            <v>2611</v>
          </cell>
          <cell r="BV38">
            <v>2570</v>
          </cell>
          <cell r="BW38">
            <v>2516</v>
          </cell>
          <cell r="BX38">
            <v>2349</v>
          </cell>
          <cell r="BY38">
            <v>2327</v>
          </cell>
          <cell r="BZ38">
            <v>2388</v>
          </cell>
          <cell r="CA38">
            <v>2335</v>
          </cell>
          <cell r="CB38">
            <v>2586</v>
          </cell>
          <cell r="CC38">
            <v>2815</v>
          </cell>
          <cell r="CD38">
            <v>2022</v>
          </cell>
          <cell r="CE38">
            <v>2037</v>
          </cell>
          <cell r="CF38">
            <v>1927</v>
          </cell>
          <cell r="CG38">
            <v>1806</v>
          </cell>
          <cell r="CH38">
            <v>1533</v>
          </cell>
          <cell r="CI38">
            <v>1341</v>
          </cell>
          <cell r="CJ38">
            <v>1342</v>
          </cell>
          <cell r="CK38">
            <v>1359</v>
          </cell>
          <cell r="CL38">
            <v>1291</v>
          </cell>
          <cell r="CM38">
            <v>1184</v>
          </cell>
          <cell r="CN38">
            <v>1074</v>
          </cell>
          <cell r="CO38">
            <v>980</v>
          </cell>
          <cell r="CP38">
            <v>865</v>
          </cell>
          <cell r="CQ38">
            <v>734</v>
          </cell>
          <cell r="CR38">
            <v>649</v>
          </cell>
          <cell r="CS38">
            <v>558</v>
          </cell>
          <cell r="CT38">
            <v>1782</v>
          </cell>
        </row>
        <row r="39">
          <cell r="A39" t="str">
            <v>E38000079</v>
          </cell>
          <cell r="B39" t="str">
            <v>NHS Herts Valleys CCG</v>
          </cell>
          <cell r="C39" t="str">
            <v>E54000025</v>
          </cell>
          <cell r="D39" t="str">
            <v>Hertfordshire and West Essex</v>
          </cell>
          <cell r="E39" t="str">
            <v>E40000007</v>
          </cell>
          <cell r="F39" t="str">
            <v>East of England</v>
          </cell>
          <cell r="G39">
            <v>293665</v>
          </cell>
          <cell r="H39">
            <v>3601</v>
          </cell>
          <cell r="I39">
            <v>3760</v>
          </cell>
          <cell r="J39">
            <v>3903</v>
          </cell>
          <cell r="K39">
            <v>4065</v>
          </cell>
          <cell r="L39">
            <v>4096</v>
          </cell>
          <cell r="M39">
            <v>4111</v>
          </cell>
          <cell r="N39">
            <v>4174</v>
          </cell>
          <cell r="O39">
            <v>4138</v>
          </cell>
          <cell r="P39">
            <v>4305</v>
          </cell>
          <cell r="Q39">
            <v>4494</v>
          </cell>
          <cell r="R39">
            <v>4413</v>
          </cell>
          <cell r="S39">
            <v>4485</v>
          </cell>
          <cell r="T39">
            <v>4373</v>
          </cell>
          <cell r="U39">
            <v>4186</v>
          </cell>
          <cell r="V39">
            <v>3988</v>
          </cell>
          <cell r="W39">
            <v>3892</v>
          </cell>
          <cell r="X39">
            <v>3786</v>
          </cell>
          <cell r="Y39">
            <v>3673</v>
          </cell>
          <cell r="Z39">
            <v>3387</v>
          </cell>
          <cell r="AA39">
            <v>2461</v>
          </cell>
          <cell r="AB39">
            <v>2229</v>
          </cell>
          <cell r="AC39">
            <v>2324</v>
          </cell>
          <cell r="AD39">
            <v>2870</v>
          </cell>
          <cell r="AE39">
            <v>3213</v>
          </cell>
          <cell r="AF39">
            <v>3328</v>
          </cell>
          <cell r="AG39">
            <v>3336</v>
          </cell>
          <cell r="AH39">
            <v>3346</v>
          </cell>
          <cell r="AI39">
            <v>3091</v>
          </cell>
          <cell r="AJ39">
            <v>3172</v>
          </cell>
          <cell r="AK39">
            <v>3304</v>
          </cell>
          <cell r="AL39">
            <v>3437</v>
          </cell>
          <cell r="AM39">
            <v>3588</v>
          </cell>
          <cell r="AN39">
            <v>3833</v>
          </cell>
          <cell r="AO39">
            <v>3616</v>
          </cell>
          <cell r="AP39">
            <v>3797</v>
          </cell>
          <cell r="AQ39">
            <v>3689</v>
          </cell>
          <cell r="AR39">
            <v>3834</v>
          </cell>
          <cell r="AS39">
            <v>4067</v>
          </cell>
          <cell r="AT39">
            <v>4341</v>
          </cell>
          <cell r="AU39">
            <v>4103</v>
          </cell>
          <cell r="AV39">
            <v>4450</v>
          </cell>
          <cell r="AW39">
            <v>4304</v>
          </cell>
          <cell r="AX39">
            <v>4215</v>
          </cell>
          <cell r="AY39">
            <v>4441</v>
          </cell>
          <cell r="AZ39">
            <v>4280</v>
          </cell>
          <cell r="BA39">
            <v>4376</v>
          </cell>
          <cell r="BB39">
            <v>4302</v>
          </cell>
          <cell r="BC39">
            <v>4211</v>
          </cell>
          <cell r="BD39">
            <v>4309</v>
          </cell>
          <cell r="BE39">
            <v>4355</v>
          </cell>
          <cell r="BF39">
            <v>4174</v>
          </cell>
          <cell r="BG39">
            <v>4203</v>
          </cell>
          <cell r="BH39">
            <v>4256</v>
          </cell>
          <cell r="BI39">
            <v>4079</v>
          </cell>
          <cell r="BJ39">
            <v>4334</v>
          </cell>
          <cell r="BK39">
            <v>4177</v>
          </cell>
          <cell r="BL39">
            <v>4052</v>
          </cell>
          <cell r="BM39">
            <v>4104</v>
          </cell>
          <cell r="BN39">
            <v>3837</v>
          </cell>
          <cell r="BO39">
            <v>3662</v>
          </cell>
          <cell r="BP39">
            <v>3340</v>
          </cell>
          <cell r="BQ39">
            <v>3384</v>
          </cell>
          <cell r="BR39">
            <v>3101</v>
          </cell>
          <cell r="BS39">
            <v>3083</v>
          </cell>
          <cell r="BT39">
            <v>2870</v>
          </cell>
          <cell r="BU39">
            <v>2736</v>
          </cell>
          <cell r="BV39">
            <v>2732</v>
          </cell>
          <cell r="BW39">
            <v>2559</v>
          </cell>
          <cell r="BX39">
            <v>2482</v>
          </cell>
          <cell r="BY39">
            <v>2399</v>
          </cell>
          <cell r="BZ39">
            <v>2367</v>
          </cell>
          <cell r="CA39">
            <v>2391</v>
          </cell>
          <cell r="CB39">
            <v>2502</v>
          </cell>
          <cell r="CC39">
            <v>2691</v>
          </cell>
          <cell r="CD39">
            <v>2180</v>
          </cell>
          <cell r="CE39">
            <v>2083</v>
          </cell>
          <cell r="CF39">
            <v>2101</v>
          </cell>
          <cell r="CG39">
            <v>1785</v>
          </cell>
          <cell r="CH39">
            <v>1436</v>
          </cell>
          <cell r="CI39">
            <v>1223</v>
          </cell>
          <cell r="CJ39">
            <v>1403</v>
          </cell>
          <cell r="CK39">
            <v>1422</v>
          </cell>
          <cell r="CL39">
            <v>1192</v>
          </cell>
          <cell r="CM39">
            <v>1255</v>
          </cell>
          <cell r="CN39">
            <v>1081</v>
          </cell>
          <cell r="CO39">
            <v>976</v>
          </cell>
          <cell r="CP39">
            <v>918</v>
          </cell>
          <cell r="CQ39">
            <v>796</v>
          </cell>
          <cell r="CR39">
            <v>701</v>
          </cell>
          <cell r="CS39">
            <v>583</v>
          </cell>
          <cell r="CT39">
            <v>1963</v>
          </cell>
        </row>
        <row r="40">
          <cell r="A40" t="str">
            <v>E38000197</v>
          </cell>
          <cell r="B40" t="str">
            <v>NHS West Essex CCG</v>
          </cell>
          <cell r="C40" t="str">
            <v>E54000025</v>
          </cell>
          <cell r="D40" t="str">
            <v>Hertfordshire and West Essex</v>
          </cell>
          <cell r="E40" t="str">
            <v>E40000007</v>
          </cell>
          <cell r="F40" t="str">
            <v>East of England</v>
          </cell>
          <cell r="G40">
            <v>151819</v>
          </cell>
          <cell r="H40">
            <v>1937</v>
          </cell>
          <cell r="I40">
            <v>2035</v>
          </cell>
          <cell r="J40">
            <v>1990</v>
          </cell>
          <cell r="K40">
            <v>2083</v>
          </cell>
          <cell r="L40">
            <v>2105</v>
          </cell>
          <cell r="M40">
            <v>2092</v>
          </cell>
          <cell r="N40">
            <v>2093</v>
          </cell>
          <cell r="O40">
            <v>2233</v>
          </cell>
          <cell r="P40">
            <v>2104</v>
          </cell>
          <cell r="Q40">
            <v>2108</v>
          </cell>
          <cell r="R40">
            <v>2063</v>
          </cell>
          <cell r="S40">
            <v>1981</v>
          </cell>
          <cell r="T40">
            <v>2029</v>
          </cell>
          <cell r="U40">
            <v>1992</v>
          </cell>
          <cell r="V40">
            <v>1972</v>
          </cell>
          <cell r="W40">
            <v>1830</v>
          </cell>
          <cell r="X40">
            <v>1847</v>
          </cell>
          <cell r="Y40">
            <v>1690</v>
          </cell>
          <cell r="Z40">
            <v>1746</v>
          </cell>
          <cell r="AA40">
            <v>1275</v>
          </cell>
          <cell r="AB40">
            <v>1319</v>
          </cell>
          <cell r="AC40">
            <v>1393</v>
          </cell>
          <cell r="AD40">
            <v>1608</v>
          </cell>
          <cell r="AE40">
            <v>1670</v>
          </cell>
          <cell r="AF40">
            <v>1763</v>
          </cell>
          <cell r="AG40">
            <v>1747</v>
          </cell>
          <cell r="AH40">
            <v>1845</v>
          </cell>
          <cell r="AI40">
            <v>1784</v>
          </cell>
          <cell r="AJ40">
            <v>1749</v>
          </cell>
          <cell r="AK40">
            <v>1774</v>
          </cell>
          <cell r="AL40">
            <v>1807</v>
          </cell>
          <cell r="AM40">
            <v>1927</v>
          </cell>
          <cell r="AN40">
            <v>1894</v>
          </cell>
          <cell r="AO40">
            <v>1913</v>
          </cell>
          <cell r="AP40">
            <v>1888</v>
          </cell>
          <cell r="AQ40">
            <v>1891</v>
          </cell>
          <cell r="AR40">
            <v>1928</v>
          </cell>
          <cell r="AS40">
            <v>1877</v>
          </cell>
          <cell r="AT40">
            <v>1945</v>
          </cell>
          <cell r="AU40">
            <v>2074</v>
          </cell>
          <cell r="AV40">
            <v>2088</v>
          </cell>
          <cell r="AW40">
            <v>2000</v>
          </cell>
          <cell r="AX40">
            <v>1921</v>
          </cell>
          <cell r="AY40">
            <v>1924</v>
          </cell>
          <cell r="AZ40">
            <v>1889</v>
          </cell>
          <cell r="BA40">
            <v>1896</v>
          </cell>
          <cell r="BB40">
            <v>1947</v>
          </cell>
          <cell r="BC40">
            <v>2104</v>
          </cell>
          <cell r="BD40">
            <v>1969</v>
          </cell>
          <cell r="BE40">
            <v>2207</v>
          </cell>
          <cell r="BF40">
            <v>2184</v>
          </cell>
          <cell r="BG40">
            <v>2193</v>
          </cell>
          <cell r="BH40">
            <v>2140</v>
          </cell>
          <cell r="BI40">
            <v>2339</v>
          </cell>
          <cell r="BJ40">
            <v>2251</v>
          </cell>
          <cell r="BK40">
            <v>2260</v>
          </cell>
          <cell r="BL40">
            <v>2105</v>
          </cell>
          <cell r="BM40">
            <v>2205</v>
          </cell>
          <cell r="BN40">
            <v>2146</v>
          </cell>
          <cell r="BO40">
            <v>2079</v>
          </cell>
          <cell r="BP40">
            <v>1986</v>
          </cell>
          <cell r="BQ40">
            <v>1793</v>
          </cell>
          <cell r="BR40">
            <v>1781</v>
          </cell>
          <cell r="BS40">
            <v>1685</v>
          </cell>
          <cell r="BT40">
            <v>1685</v>
          </cell>
          <cell r="BU40">
            <v>1566</v>
          </cell>
          <cell r="BV40">
            <v>1497</v>
          </cell>
          <cell r="BW40">
            <v>1454</v>
          </cell>
          <cell r="BX40">
            <v>1355</v>
          </cell>
          <cell r="BY40">
            <v>1338</v>
          </cell>
          <cell r="BZ40">
            <v>1435</v>
          </cell>
          <cell r="CA40">
            <v>1396</v>
          </cell>
          <cell r="CB40">
            <v>1508</v>
          </cell>
          <cell r="CC40">
            <v>1649</v>
          </cell>
          <cell r="CD40">
            <v>1217</v>
          </cell>
          <cell r="CE40">
            <v>1198</v>
          </cell>
          <cell r="CF40">
            <v>1177</v>
          </cell>
          <cell r="CG40">
            <v>1038</v>
          </cell>
          <cell r="CH40">
            <v>935</v>
          </cell>
          <cell r="CI40">
            <v>735</v>
          </cell>
          <cell r="CJ40">
            <v>740</v>
          </cell>
          <cell r="CK40">
            <v>787</v>
          </cell>
          <cell r="CL40">
            <v>716</v>
          </cell>
          <cell r="CM40">
            <v>639</v>
          </cell>
          <cell r="CN40">
            <v>553</v>
          </cell>
          <cell r="CO40">
            <v>546</v>
          </cell>
          <cell r="CP40">
            <v>524</v>
          </cell>
          <cell r="CQ40">
            <v>380</v>
          </cell>
          <cell r="CR40">
            <v>332</v>
          </cell>
          <cell r="CS40">
            <v>312</v>
          </cell>
          <cell r="CT40">
            <v>1014</v>
          </cell>
        </row>
        <row r="41">
          <cell r="A41" t="str">
            <v>E38000007</v>
          </cell>
          <cell r="B41" t="str">
            <v>NHS Basildon and Brentwood CCG</v>
          </cell>
          <cell r="C41" t="str">
            <v>E54000026</v>
          </cell>
          <cell r="D41" t="str">
            <v>Mid and South Essex</v>
          </cell>
          <cell r="E41" t="str">
            <v>E40000007</v>
          </cell>
          <cell r="F41" t="str">
            <v>East of England</v>
          </cell>
          <cell r="G41">
            <v>128548</v>
          </cell>
          <cell r="H41">
            <v>1645</v>
          </cell>
          <cell r="I41">
            <v>1763</v>
          </cell>
          <cell r="J41">
            <v>1771</v>
          </cell>
          <cell r="K41">
            <v>1824</v>
          </cell>
          <cell r="L41">
            <v>1818</v>
          </cell>
          <cell r="M41">
            <v>1840</v>
          </cell>
          <cell r="N41">
            <v>1773</v>
          </cell>
          <cell r="O41">
            <v>1826</v>
          </cell>
          <cell r="P41">
            <v>1846</v>
          </cell>
          <cell r="Q41">
            <v>1713</v>
          </cell>
          <cell r="R41">
            <v>1727</v>
          </cell>
          <cell r="S41">
            <v>1777</v>
          </cell>
          <cell r="T41">
            <v>1712</v>
          </cell>
          <cell r="U41">
            <v>1647</v>
          </cell>
          <cell r="V41">
            <v>1690</v>
          </cell>
          <cell r="W41">
            <v>1578</v>
          </cell>
          <cell r="X41">
            <v>1635</v>
          </cell>
          <cell r="Y41">
            <v>1552</v>
          </cell>
          <cell r="Z41">
            <v>1487</v>
          </cell>
          <cell r="AA41">
            <v>1161</v>
          </cell>
          <cell r="AB41">
            <v>1223</v>
          </cell>
          <cell r="AC41">
            <v>1295</v>
          </cell>
          <cell r="AD41">
            <v>1315</v>
          </cell>
          <cell r="AE41">
            <v>1404</v>
          </cell>
          <cell r="AF41">
            <v>1534</v>
          </cell>
          <cell r="AG41">
            <v>1597</v>
          </cell>
          <cell r="AH41">
            <v>1616</v>
          </cell>
          <cell r="AI41">
            <v>1592</v>
          </cell>
          <cell r="AJ41">
            <v>1618</v>
          </cell>
          <cell r="AK41">
            <v>1671</v>
          </cell>
          <cell r="AL41">
            <v>1624</v>
          </cell>
          <cell r="AM41">
            <v>1771</v>
          </cell>
          <cell r="AN41">
            <v>1799</v>
          </cell>
          <cell r="AO41">
            <v>1659</v>
          </cell>
          <cell r="AP41">
            <v>1758</v>
          </cell>
          <cell r="AQ41">
            <v>1690</v>
          </cell>
          <cell r="AR41">
            <v>1660</v>
          </cell>
          <cell r="AS41">
            <v>1537</v>
          </cell>
          <cell r="AT41">
            <v>1561</v>
          </cell>
          <cell r="AU41">
            <v>1683</v>
          </cell>
          <cell r="AV41">
            <v>1729</v>
          </cell>
          <cell r="AW41">
            <v>1697</v>
          </cell>
          <cell r="AX41">
            <v>1694</v>
          </cell>
          <cell r="AY41">
            <v>1615</v>
          </cell>
          <cell r="AZ41">
            <v>1574</v>
          </cell>
          <cell r="BA41">
            <v>1656</v>
          </cell>
          <cell r="BB41">
            <v>1523</v>
          </cell>
          <cell r="BC41">
            <v>1737</v>
          </cell>
          <cell r="BD41">
            <v>1741</v>
          </cell>
          <cell r="BE41">
            <v>1776</v>
          </cell>
          <cell r="BF41">
            <v>1818</v>
          </cell>
          <cell r="BG41">
            <v>1858</v>
          </cell>
          <cell r="BH41">
            <v>1840</v>
          </cell>
          <cell r="BI41">
            <v>1891</v>
          </cell>
          <cell r="BJ41">
            <v>1855</v>
          </cell>
          <cell r="BK41">
            <v>1831</v>
          </cell>
          <cell r="BL41">
            <v>1769</v>
          </cell>
          <cell r="BM41">
            <v>1767</v>
          </cell>
          <cell r="BN41">
            <v>1681</v>
          </cell>
          <cell r="BO41">
            <v>1667</v>
          </cell>
          <cell r="BP41">
            <v>1573</v>
          </cell>
          <cell r="BQ41">
            <v>1513</v>
          </cell>
          <cell r="BR41">
            <v>1429</v>
          </cell>
          <cell r="BS41">
            <v>1360</v>
          </cell>
          <cell r="BT41">
            <v>1295</v>
          </cell>
          <cell r="BU41">
            <v>1270</v>
          </cell>
          <cell r="BV41">
            <v>1153</v>
          </cell>
          <cell r="BW41">
            <v>1069</v>
          </cell>
          <cell r="BX41">
            <v>1140</v>
          </cell>
          <cell r="BY41">
            <v>1135</v>
          </cell>
          <cell r="BZ41">
            <v>1161</v>
          </cell>
          <cell r="CA41">
            <v>1154</v>
          </cell>
          <cell r="CB41">
            <v>1239</v>
          </cell>
          <cell r="CC41">
            <v>1427</v>
          </cell>
          <cell r="CD41">
            <v>1062</v>
          </cell>
          <cell r="CE41">
            <v>960</v>
          </cell>
          <cell r="CF41">
            <v>924</v>
          </cell>
          <cell r="CG41">
            <v>843</v>
          </cell>
          <cell r="CH41">
            <v>713</v>
          </cell>
          <cell r="CI41">
            <v>614</v>
          </cell>
          <cell r="CJ41">
            <v>639</v>
          </cell>
          <cell r="CK41">
            <v>567</v>
          </cell>
          <cell r="CL41">
            <v>612</v>
          </cell>
          <cell r="CM41">
            <v>548</v>
          </cell>
          <cell r="CN41">
            <v>522</v>
          </cell>
          <cell r="CO41">
            <v>449</v>
          </cell>
          <cell r="CP41">
            <v>386</v>
          </cell>
          <cell r="CQ41">
            <v>301</v>
          </cell>
          <cell r="CR41">
            <v>301</v>
          </cell>
          <cell r="CS41">
            <v>279</v>
          </cell>
          <cell r="CT41">
            <v>799</v>
          </cell>
        </row>
        <row r="42">
          <cell r="A42" t="str">
            <v>E38000030</v>
          </cell>
          <cell r="B42" t="str">
            <v>NHS Castle Point and Rochford CCG</v>
          </cell>
          <cell r="C42" t="str">
            <v>E54000026</v>
          </cell>
          <cell r="D42" t="str">
            <v>Mid and South Essex</v>
          </cell>
          <cell r="E42" t="str">
            <v>E40000007</v>
          </cell>
          <cell r="F42" t="str">
            <v>East of England</v>
          </cell>
          <cell r="G42">
            <v>86847</v>
          </cell>
          <cell r="H42">
            <v>782</v>
          </cell>
          <cell r="I42">
            <v>813</v>
          </cell>
          <cell r="J42">
            <v>899</v>
          </cell>
          <cell r="K42">
            <v>935</v>
          </cell>
          <cell r="L42">
            <v>961</v>
          </cell>
          <cell r="M42">
            <v>949</v>
          </cell>
          <cell r="N42">
            <v>959</v>
          </cell>
          <cell r="O42">
            <v>1074</v>
          </cell>
          <cell r="P42">
            <v>1027</v>
          </cell>
          <cell r="Q42">
            <v>1053</v>
          </cell>
          <cell r="R42">
            <v>1000</v>
          </cell>
          <cell r="S42">
            <v>1081</v>
          </cell>
          <cell r="T42">
            <v>1095</v>
          </cell>
          <cell r="U42">
            <v>1044</v>
          </cell>
          <cell r="V42">
            <v>1065</v>
          </cell>
          <cell r="W42">
            <v>941</v>
          </cell>
          <cell r="X42">
            <v>1056</v>
          </cell>
          <cell r="Y42">
            <v>1008</v>
          </cell>
          <cell r="Z42">
            <v>855</v>
          </cell>
          <cell r="AA42">
            <v>835</v>
          </cell>
          <cell r="AB42">
            <v>784</v>
          </cell>
          <cell r="AC42">
            <v>835</v>
          </cell>
          <cell r="AD42">
            <v>1003</v>
          </cell>
          <cell r="AE42">
            <v>1061</v>
          </cell>
          <cell r="AF42">
            <v>1013</v>
          </cell>
          <cell r="AG42">
            <v>1024</v>
          </cell>
          <cell r="AH42">
            <v>1013</v>
          </cell>
          <cell r="AI42">
            <v>955</v>
          </cell>
          <cell r="AJ42">
            <v>938</v>
          </cell>
          <cell r="AK42">
            <v>1001</v>
          </cell>
          <cell r="AL42">
            <v>982</v>
          </cell>
          <cell r="AM42">
            <v>988</v>
          </cell>
          <cell r="AN42">
            <v>965</v>
          </cell>
          <cell r="AO42">
            <v>912</v>
          </cell>
          <cell r="AP42">
            <v>972</v>
          </cell>
          <cell r="AQ42">
            <v>953</v>
          </cell>
          <cell r="AR42">
            <v>868</v>
          </cell>
          <cell r="AS42">
            <v>880</v>
          </cell>
          <cell r="AT42">
            <v>945</v>
          </cell>
          <cell r="AU42">
            <v>964</v>
          </cell>
          <cell r="AV42">
            <v>956</v>
          </cell>
          <cell r="AW42">
            <v>983</v>
          </cell>
          <cell r="AX42">
            <v>897</v>
          </cell>
          <cell r="AY42">
            <v>962</v>
          </cell>
          <cell r="AZ42">
            <v>935</v>
          </cell>
          <cell r="BA42">
            <v>1082</v>
          </cell>
          <cell r="BB42">
            <v>1096</v>
          </cell>
          <cell r="BC42">
            <v>1109</v>
          </cell>
          <cell r="BD42">
            <v>1130</v>
          </cell>
          <cell r="BE42">
            <v>1242</v>
          </cell>
          <cell r="BF42">
            <v>1223</v>
          </cell>
          <cell r="BG42">
            <v>1320</v>
          </cell>
          <cell r="BH42">
            <v>1261</v>
          </cell>
          <cell r="BI42">
            <v>1350</v>
          </cell>
          <cell r="BJ42">
            <v>1354</v>
          </cell>
          <cell r="BK42">
            <v>1292</v>
          </cell>
          <cell r="BL42">
            <v>1251</v>
          </cell>
          <cell r="BM42">
            <v>1285</v>
          </cell>
          <cell r="BN42">
            <v>1271</v>
          </cell>
          <cell r="BO42">
            <v>1229</v>
          </cell>
          <cell r="BP42">
            <v>1133</v>
          </cell>
          <cell r="BQ42">
            <v>1193</v>
          </cell>
          <cell r="BR42">
            <v>1115</v>
          </cell>
          <cell r="BS42">
            <v>1147</v>
          </cell>
          <cell r="BT42">
            <v>1000</v>
          </cell>
          <cell r="BU42">
            <v>959</v>
          </cell>
          <cell r="BV42">
            <v>1007</v>
          </cell>
          <cell r="BW42">
            <v>1075</v>
          </cell>
          <cell r="BX42">
            <v>955</v>
          </cell>
          <cell r="BY42">
            <v>955</v>
          </cell>
          <cell r="BZ42">
            <v>972</v>
          </cell>
          <cell r="CA42">
            <v>1083</v>
          </cell>
          <cell r="CB42">
            <v>1229</v>
          </cell>
          <cell r="CC42">
            <v>1450</v>
          </cell>
          <cell r="CD42">
            <v>1006</v>
          </cell>
          <cell r="CE42">
            <v>968</v>
          </cell>
          <cell r="CF42">
            <v>893</v>
          </cell>
          <cell r="CG42">
            <v>841</v>
          </cell>
          <cell r="CH42">
            <v>692</v>
          </cell>
          <cell r="CI42">
            <v>626</v>
          </cell>
          <cell r="CJ42">
            <v>605</v>
          </cell>
          <cell r="CK42">
            <v>568</v>
          </cell>
          <cell r="CL42">
            <v>550</v>
          </cell>
          <cell r="CM42">
            <v>514</v>
          </cell>
          <cell r="CN42">
            <v>498</v>
          </cell>
          <cell r="CO42">
            <v>364</v>
          </cell>
          <cell r="CP42">
            <v>356</v>
          </cell>
          <cell r="CQ42">
            <v>327</v>
          </cell>
          <cell r="CR42">
            <v>264</v>
          </cell>
          <cell r="CS42">
            <v>196</v>
          </cell>
          <cell r="CT42">
            <v>590</v>
          </cell>
        </row>
        <row r="43">
          <cell r="A43" t="str">
            <v>E38000106</v>
          </cell>
          <cell r="B43" t="str">
            <v>NHS Mid Essex CCG</v>
          </cell>
          <cell r="C43" t="str">
            <v>E54000026</v>
          </cell>
          <cell r="D43" t="str">
            <v>Mid and South Essex</v>
          </cell>
          <cell r="E43" t="str">
            <v>E40000007</v>
          </cell>
          <cell r="F43" t="str">
            <v>East of England</v>
          </cell>
          <cell r="G43">
            <v>195852</v>
          </cell>
          <cell r="H43">
            <v>1980</v>
          </cell>
          <cell r="I43">
            <v>2054</v>
          </cell>
          <cell r="J43">
            <v>2231</v>
          </cell>
          <cell r="K43">
            <v>2320</v>
          </cell>
          <cell r="L43">
            <v>2443</v>
          </cell>
          <cell r="M43">
            <v>2397</v>
          </cell>
          <cell r="N43">
            <v>2437</v>
          </cell>
          <cell r="O43">
            <v>2374</v>
          </cell>
          <cell r="P43">
            <v>2561</v>
          </cell>
          <cell r="Q43">
            <v>2554</v>
          </cell>
          <cell r="R43">
            <v>2575</v>
          </cell>
          <cell r="S43">
            <v>2559</v>
          </cell>
          <cell r="T43">
            <v>2535</v>
          </cell>
          <cell r="U43">
            <v>2434</v>
          </cell>
          <cell r="V43">
            <v>2482</v>
          </cell>
          <cell r="W43">
            <v>2418</v>
          </cell>
          <cell r="X43">
            <v>2230</v>
          </cell>
          <cell r="Y43">
            <v>2306</v>
          </cell>
          <cell r="Z43">
            <v>2155</v>
          </cell>
          <cell r="AA43">
            <v>1736</v>
          </cell>
          <cell r="AB43">
            <v>1738</v>
          </cell>
          <cell r="AC43">
            <v>1893</v>
          </cell>
          <cell r="AD43">
            <v>1936</v>
          </cell>
          <cell r="AE43">
            <v>2143</v>
          </cell>
          <cell r="AF43">
            <v>2187</v>
          </cell>
          <cell r="AG43">
            <v>2142</v>
          </cell>
          <cell r="AH43">
            <v>2292</v>
          </cell>
          <cell r="AI43">
            <v>2128</v>
          </cell>
          <cell r="AJ43">
            <v>2322</v>
          </cell>
          <cell r="AK43">
            <v>2325</v>
          </cell>
          <cell r="AL43">
            <v>2306</v>
          </cell>
          <cell r="AM43">
            <v>2325</v>
          </cell>
          <cell r="AN43">
            <v>2356</v>
          </cell>
          <cell r="AO43">
            <v>2432</v>
          </cell>
          <cell r="AP43">
            <v>2386</v>
          </cell>
          <cell r="AQ43">
            <v>2349</v>
          </cell>
          <cell r="AR43">
            <v>2420</v>
          </cell>
          <cell r="AS43">
            <v>2193</v>
          </cell>
          <cell r="AT43">
            <v>2587</v>
          </cell>
          <cell r="AU43">
            <v>2414</v>
          </cell>
          <cell r="AV43">
            <v>2429</v>
          </cell>
          <cell r="AW43">
            <v>2408</v>
          </cell>
          <cell r="AX43">
            <v>2312</v>
          </cell>
          <cell r="AY43">
            <v>2292</v>
          </cell>
          <cell r="AZ43">
            <v>2456</v>
          </cell>
          <cell r="BA43">
            <v>2551</v>
          </cell>
          <cell r="BB43">
            <v>2654</v>
          </cell>
          <cell r="BC43">
            <v>2610</v>
          </cell>
          <cell r="BD43">
            <v>2948</v>
          </cell>
          <cell r="BE43">
            <v>3015</v>
          </cell>
          <cell r="BF43">
            <v>2874</v>
          </cell>
          <cell r="BG43">
            <v>2871</v>
          </cell>
          <cell r="BH43">
            <v>2876</v>
          </cell>
          <cell r="BI43">
            <v>3051</v>
          </cell>
          <cell r="BJ43">
            <v>2951</v>
          </cell>
          <cell r="BK43">
            <v>2921</v>
          </cell>
          <cell r="BL43">
            <v>2826</v>
          </cell>
          <cell r="BM43">
            <v>2685</v>
          </cell>
          <cell r="BN43">
            <v>2827</v>
          </cell>
          <cell r="BO43">
            <v>2582</v>
          </cell>
          <cell r="BP43">
            <v>2495</v>
          </cell>
          <cell r="BQ43">
            <v>2442</v>
          </cell>
          <cell r="BR43">
            <v>2396</v>
          </cell>
          <cell r="BS43">
            <v>2246</v>
          </cell>
          <cell r="BT43">
            <v>2309</v>
          </cell>
          <cell r="BU43">
            <v>2081</v>
          </cell>
          <cell r="BV43">
            <v>2166</v>
          </cell>
          <cell r="BW43">
            <v>2151</v>
          </cell>
          <cell r="BX43">
            <v>2013</v>
          </cell>
          <cell r="BY43">
            <v>2007</v>
          </cell>
          <cell r="BZ43">
            <v>1997</v>
          </cell>
          <cell r="CA43">
            <v>2143</v>
          </cell>
          <cell r="CB43">
            <v>2335</v>
          </cell>
          <cell r="CC43">
            <v>2515</v>
          </cell>
          <cell r="CD43">
            <v>1914</v>
          </cell>
          <cell r="CE43">
            <v>1755</v>
          </cell>
          <cell r="CF43">
            <v>1754</v>
          </cell>
          <cell r="CG43">
            <v>1608</v>
          </cell>
          <cell r="CH43">
            <v>1327</v>
          </cell>
          <cell r="CI43">
            <v>1088</v>
          </cell>
          <cell r="CJ43">
            <v>1079</v>
          </cell>
          <cell r="CK43">
            <v>1108</v>
          </cell>
          <cell r="CL43">
            <v>1007</v>
          </cell>
          <cell r="CM43">
            <v>997</v>
          </cell>
          <cell r="CN43">
            <v>842</v>
          </cell>
          <cell r="CO43">
            <v>797</v>
          </cell>
          <cell r="CP43">
            <v>625</v>
          </cell>
          <cell r="CQ43">
            <v>578</v>
          </cell>
          <cell r="CR43">
            <v>493</v>
          </cell>
          <cell r="CS43">
            <v>429</v>
          </cell>
          <cell r="CT43">
            <v>1361</v>
          </cell>
        </row>
        <row r="44">
          <cell r="A44" t="str">
            <v>E38000168</v>
          </cell>
          <cell r="B44" t="str">
            <v>NHS Southend CCG</v>
          </cell>
          <cell r="C44" t="str">
            <v>E54000026</v>
          </cell>
          <cell r="D44" t="str">
            <v>Mid and South Essex</v>
          </cell>
          <cell r="E44" t="str">
            <v>E40000007</v>
          </cell>
          <cell r="F44" t="str">
            <v>East of England</v>
          </cell>
          <cell r="G44">
            <v>89594</v>
          </cell>
          <cell r="H44">
            <v>996</v>
          </cell>
          <cell r="I44">
            <v>1025</v>
          </cell>
          <cell r="J44">
            <v>1111</v>
          </cell>
          <cell r="K44">
            <v>1132</v>
          </cell>
          <cell r="L44">
            <v>1167</v>
          </cell>
          <cell r="M44">
            <v>1109</v>
          </cell>
          <cell r="N44">
            <v>1204</v>
          </cell>
          <cell r="O44">
            <v>1152</v>
          </cell>
          <cell r="P44">
            <v>1226</v>
          </cell>
          <cell r="Q44">
            <v>1197</v>
          </cell>
          <cell r="R44">
            <v>1192</v>
          </cell>
          <cell r="S44">
            <v>1179</v>
          </cell>
          <cell r="T44">
            <v>1201</v>
          </cell>
          <cell r="U44">
            <v>1175</v>
          </cell>
          <cell r="V44">
            <v>1078</v>
          </cell>
          <cell r="W44">
            <v>1005</v>
          </cell>
          <cell r="X44">
            <v>1060</v>
          </cell>
          <cell r="Y44">
            <v>1027</v>
          </cell>
          <cell r="Z44">
            <v>1014</v>
          </cell>
          <cell r="AA44">
            <v>729</v>
          </cell>
          <cell r="AB44">
            <v>811</v>
          </cell>
          <cell r="AC44">
            <v>785</v>
          </cell>
          <cell r="AD44">
            <v>928</v>
          </cell>
          <cell r="AE44">
            <v>1016</v>
          </cell>
          <cell r="AF44">
            <v>962</v>
          </cell>
          <cell r="AG44">
            <v>1041</v>
          </cell>
          <cell r="AH44">
            <v>1121</v>
          </cell>
          <cell r="AI44">
            <v>1026</v>
          </cell>
          <cell r="AJ44">
            <v>997</v>
          </cell>
          <cell r="AK44">
            <v>970</v>
          </cell>
          <cell r="AL44">
            <v>1037</v>
          </cell>
          <cell r="AM44">
            <v>993</v>
          </cell>
          <cell r="AN44">
            <v>1063</v>
          </cell>
          <cell r="AO44">
            <v>1137</v>
          </cell>
          <cell r="AP44">
            <v>1173</v>
          </cell>
          <cell r="AQ44">
            <v>1205</v>
          </cell>
          <cell r="AR44">
            <v>1070</v>
          </cell>
          <cell r="AS44">
            <v>1232</v>
          </cell>
          <cell r="AT44">
            <v>1217</v>
          </cell>
          <cell r="AU44">
            <v>1211</v>
          </cell>
          <cell r="AV44">
            <v>1477</v>
          </cell>
          <cell r="AW44">
            <v>1212</v>
          </cell>
          <cell r="AX44">
            <v>1210</v>
          </cell>
          <cell r="AY44">
            <v>1123</v>
          </cell>
          <cell r="AZ44">
            <v>1231</v>
          </cell>
          <cell r="BA44">
            <v>1142</v>
          </cell>
          <cell r="BB44">
            <v>1301</v>
          </cell>
          <cell r="BC44">
            <v>1366</v>
          </cell>
          <cell r="BD44">
            <v>1390</v>
          </cell>
          <cell r="BE44">
            <v>1269</v>
          </cell>
          <cell r="BF44">
            <v>1251</v>
          </cell>
          <cell r="BG44">
            <v>1356</v>
          </cell>
          <cell r="BH44">
            <v>1292</v>
          </cell>
          <cell r="BI44">
            <v>1260</v>
          </cell>
          <cell r="BJ44">
            <v>1231</v>
          </cell>
          <cell r="BK44">
            <v>1323</v>
          </cell>
          <cell r="BL44">
            <v>1340</v>
          </cell>
          <cell r="BM44">
            <v>1235</v>
          </cell>
          <cell r="BN44">
            <v>1270</v>
          </cell>
          <cell r="BO44">
            <v>1199</v>
          </cell>
          <cell r="BP44">
            <v>1124</v>
          </cell>
          <cell r="BQ44">
            <v>1055</v>
          </cell>
          <cell r="BR44">
            <v>1051</v>
          </cell>
          <cell r="BS44">
            <v>934</v>
          </cell>
          <cell r="BT44">
            <v>937</v>
          </cell>
          <cell r="BU44">
            <v>877</v>
          </cell>
          <cell r="BV44">
            <v>902</v>
          </cell>
          <cell r="BW44">
            <v>888</v>
          </cell>
          <cell r="BX44">
            <v>908</v>
          </cell>
          <cell r="BY44">
            <v>808</v>
          </cell>
          <cell r="BZ44">
            <v>805</v>
          </cell>
          <cell r="CA44">
            <v>899</v>
          </cell>
          <cell r="CB44">
            <v>992</v>
          </cell>
          <cell r="CC44">
            <v>999</v>
          </cell>
          <cell r="CD44">
            <v>796</v>
          </cell>
          <cell r="CE44">
            <v>725</v>
          </cell>
          <cell r="CF44">
            <v>696</v>
          </cell>
          <cell r="CG44">
            <v>589</v>
          </cell>
          <cell r="CH44">
            <v>582</v>
          </cell>
          <cell r="CI44">
            <v>443</v>
          </cell>
          <cell r="CJ44">
            <v>503</v>
          </cell>
          <cell r="CK44">
            <v>462</v>
          </cell>
          <cell r="CL44">
            <v>470</v>
          </cell>
          <cell r="CM44">
            <v>389</v>
          </cell>
          <cell r="CN44">
            <v>374</v>
          </cell>
          <cell r="CO44">
            <v>300</v>
          </cell>
          <cell r="CP44">
            <v>320</v>
          </cell>
          <cell r="CQ44">
            <v>275</v>
          </cell>
          <cell r="CR44">
            <v>205</v>
          </cell>
          <cell r="CS44">
            <v>182</v>
          </cell>
          <cell r="CT44">
            <v>652</v>
          </cell>
        </row>
        <row r="45">
          <cell r="A45" t="str">
            <v>E38000185</v>
          </cell>
          <cell r="B45" t="str">
            <v>NHS Thurrock CCG</v>
          </cell>
          <cell r="C45" t="str">
            <v>E54000026</v>
          </cell>
          <cell r="D45" t="str">
            <v>Mid and South Essex</v>
          </cell>
          <cell r="E45" t="str">
            <v>E40000007</v>
          </cell>
          <cell r="F45" t="str">
            <v>East of England</v>
          </cell>
          <cell r="G45">
            <v>86554</v>
          </cell>
          <cell r="H45">
            <v>1263</v>
          </cell>
          <cell r="I45">
            <v>1320</v>
          </cell>
          <cell r="J45">
            <v>1306</v>
          </cell>
          <cell r="K45">
            <v>1400</v>
          </cell>
          <cell r="L45">
            <v>1484</v>
          </cell>
          <cell r="M45">
            <v>1430</v>
          </cell>
          <cell r="N45">
            <v>1353</v>
          </cell>
          <cell r="O45">
            <v>1338</v>
          </cell>
          <cell r="P45">
            <v>1434</v>
          </cell>
          <cell r="Q45">
            <v>1377</v>
          </cell>
          <cell r="R45">
            <v>1252</v>
          </cell>
          <cell r="S45">
            <v>1241</v>
          </cell>
          <cell r="T45">
            <v>1330</v>
          </cell>
          <cell r="U45">
            <v>1191</v>
          </cell>
          <cell r="V45">
            <v>1201</v>
          </cell>
          <cell r="W45">
            <v>1158</v>
          </cell>
          <cell r="X45">
            <v>1081</v>
          </cell>
          <cell r="Y45">
            <v>1043</v>
          </cell>
          <cell r="Z45">
            <v>994</v>
          </cell>
          <cell r="AA45">
            <v>855</v>
          </cell>
          <cell r="AB45">
            <v>830</v>
          </cell>
          <cell r="AC45">
            <v>892</v>
          </cell>
          <cell r="AD45">
            <v>886</v>
          </cell>
          <cell r="AE45">
            <v>1015</v>
          </cell>
          <cell r="AF45">
            <v>1012</v>
          </cell>
          <cell r="AG45">
            <v>944</v>
          </cell>
          <cell r="AH45">
            <v>992</v>
          </cell>
          <cell r="AI45">
            <v>1111</v>
          </cell>
          <cell r="AJ45">
            <v>1065</v>
          </cell>
          <cell r="AK45">
            <v>1112</v>
          </cell>
          <cell r="AL45">
            <v>1226</v>
          </cell>
          <cell r="AM45">
            <v>1211</v>
          </cell>
          <cell r="AN45">
            <v>1232</v>
          </cell>
          <cell r="AO45">
            <v>1241</v>
          </cell>
          <cell r="AP45">
            <v>1381</v>
          </cell>
          <cell r="AQ45">
            <v>1309</v>
          </cell>
          <cell r="AR45">
            <v>1324</v>
          </cell>
          <cell r="AS45">
            <v>1198</v>
          </cell>
          <cell r="AT45">
            <v>1295</v>
          </cell>
          <cell r="AU45">
            <v>1366</v>
          </cell>
          <cell r="AV45">
            <v>1208</v>
          </cell>
          <cell r="AW45">
            <v>1252</v>
          </cell>
          <cell r="AX45">
            <v>1234</v>
          </cell>
          <cell r="AY45">
            <v>1186</v>
          </cell>
          <cell r="AZ45">
            <v>1245</v>
          </cell>
          <cell r="BA45">
            <v>1242</v>
          </cell>
          <cell r="BB45">
            <v>1163</v>
          </cell>
          <cell r="BC45">
            <v>1186</v>
          </cell>
          <cell r="BD45">
            <v>1196</v>
          </cell>
          <cell r="BE45">
            <v>1273</v>
          </cell>
          <cell r="BF45">
            <v>1210</v>
          </cell>
          <cell r="BG45">
            <v>1248</v>
          </cell>
          <cell r="BH45">
            <v>1132</v>
          </cell>
          <cell r="BI45">
            <v>1261</v>
          </cell>
          <cell r="BJ45">
            <v>1233</v>
          </cell>
          <cell r="BK45">
            <v>1228</v>
          </cell>
          <cell r="BL45">
            <v>1116</v>
          </cell>
          <cell r="BM45">
            <v>1077</v>
          </cell>
          <cell r="BN45">
            <v>997</v>
          </cell>
          <cell r="BO45">
            <v>930</v>
          </cell>
          <cell r="BP45">
            <v>953</v>
          </cell>
          <cell r="BQ45">
            <v>891</v>
          </cell>
          <cell r="BR45">
            <v>828</v>
          </cell>
          <cell r="BS45">
            <v>742</v>
          </cell>
          <cell r="BT45">
            <v>767</v>
          </cell>
          <cell r="BU45">
            <v>761</v>
          </cell>
          <cell r="BV45">
            <v>722</v>
          </cell>
          <cell r="BW45">
            <v>714</v>
          </cell>
          <cell r="BX45">
            <v>630</v>
          </cell>
          <cell r="BY45">
            <v>642</v>
          </cell>
          <cell r="BZ45">
            <v>668</v>
          </cell>
          <cell r="CA45">
            <v>698</v>
          </cell>
          <cell r="CB45">
            <v>650</v>
          </cell>
          <cell r="CC45">
            <v>754</v>
          </cell>
          <cell r="CD45">
            <v>542</v>
          </cell>
          <cell r="CE45">
            <v>459</v>
          </cell>
          <cell r="CF45">
            <v>466</v>
          </cell>
          <cell r="CG45">
            <v>412</v>
          </cell>
          <cell r="CH45">
            <v>343</v>
          </cell>
          <cell r="CI45">
            <v>269</v>
          </cell>
          <cell r="CJ45">
            <v>317</v>
          </cell>
          <cell r="CK45">
            <v>303</v>
          </cell>
          <cell r="CL45">
            <v>260</v>
          </cell>
          <cell r="CM45">
            <v>263</v>
          </cell>
          <cell r="CN45">
            <v>176</v>
          </cell>
          <cell r="CO45">
            <v>198</v>
          </cell>
          <cell r="CP45">
            <v>170</v>
          </cell>
          <cell r="CQ45">
            <v>131</v>
          </cell>
          <cell r="CR45">
            <v>123</v>
          </cell>
          <cell r="CS45">
            <v>100</v>
          </cell>
          <cell r="CT45">
            <v>292</v>
          </cell>
        </row>
        <row r="46">
          <cell r="A46" t="str">
            <v>E38000028</v>
          </cell>
          <cell r="B46" t="str">
            <v>NHS Cannock Chase CCG</v>
          </cell>
          <cell r="C46" t="str">
            <v>E54000010</v>
          </cell>
          <cell r="D46" t="str">
            <v>Staffordshire and Stoke on Trent</v>
          </cell>
          <cell r="E46" t="str">
            <v>E40000008</v>
          </cell>
          <cell r="F46" t="str">
            <v>Midlands</v>
          </cell>
          <cell r="G46">
            <v>68353</v>
          </cell>
          <cell r="H46">
            <v>738</v>
          </cell>
          <cell r="I46">
            <v>774</v>
          </cell>
          <cell r="J46">
            <v>794</v>
          </cell>
          <cell r="K46">
            <v>764</v>
          </cell>
          <cell r="L46">
            <v>777</v>
          </cell>
          <cell r="M46">
            <v>762</v>
          </cell>
          <cell r="N46">
            <v>777</v>
          </cell>
          <cell r="O46">
            <v>819</v>
          </cell>
          <cell r="P46">
            <v>817</v>
          </cell>
          <cell r="Q46">
            <v>813</v>
          </cell>
          <cell r="R46">
            <v>824</v>
          </cell>
          <cell r="S46">
            <v>805</v>
          </cell>
          <cell r="T46">
            <v>805</v>
          </cell>
          <cell r="U46">
            <v>755</v>
          </cell>
          <cell r="V46">
            <v>824</v>
          </cell>
          <cell r="W46">
            <v>732</v>
          </cell>
          <cell r="X46">
            <v>811</v>
          </cell>
          <cell r="Y46">
            <v>732</v>
          </cell>
          <cell r="Z46">
            <v>720</v>
          </cell>
          <cell r="AA46">
            <v>659</v>
          </cell>
          <cell r="AB46">
            <v>632</v>
          </cell>
          <cell r="AC46">
            <v>705</v>
          </cell>
          <cell r="AD46">
            <v>716</v>
          </cell>
          <cell r="AE46">
            <v>818</v>
          </cell>
          <cell r="AF46">
            <v>839</v>
          </cell>
          <cell r="AG46">
            <v>854</v>
          </cell>
          <cell r="AH46">
            <v>893</v>
          </cell>
          <cell r="AI46">
            <v>841</v>
          </cell>
          <cell r="AJ46">
            <v>886</v>
          </cell>
          <cell r="AK46">
            <v>919</v>
          </cell>
          <cell r="AL46">
            <v>944</v>
          </cell>
          <cell r="AM46">
            <v>867</v>
          </cell>
          <cell r="AN46">
            <v>915</v>
          </cell>
          <cell r="AO46">
            <v>907</v>
          </cell>
          <cell r="AP46">
            <v>919</v>
          </cell>
          <cell r="AQ46">
            <v>850</v>
          </cell>
          <cell r="AR46">
            <v>903</v>
          </cell>
          <cell r="AS46">
            <v>830</v>
          </cell>
          <cell r="AT46">
            <v>869</v>
          </cell>
          <cell r="AU46">
            <v>841</v>
          </cell>
          <cell r="AV46">
            <v>806</v>
          </cell>
          <cell r="AW46">
            <v>795</v>
          </cell>
          <cell r="AX46">
            <v>662</v>
          </cell>
          <cell r="AY46">
            <v>687</v>
          </cell>
          <cell r="AZ46">
            <v>815</v>
          </cell>
          <cell r="BA46">
            <v>810</v>
          </cell>
          <cell r="BB46">
            <v>816</v>
          </cell>
          <cell r="BC46">
            <v>942</v>
          </cell>
          <cell r="BD46">
            <v>1047</v>
          </cell>
          <cell r="BE46">
            <v>1022</v>
          </cell>
          <cell r="BF46">
            <v>1036</v>
          </cell>
          <cell r="BG46">
            <v>1121</v>
          </cell>
          <cell r="BH46">
            <v>1078</v>
          </cell>
          <cell r="BI46">
            <v>1071</v>
          </cell>
          <cell r="BJ46">
            <v>1120</v>
          </cell>
          <cell r="BK46">
            <v>1050</v>
          </cell>
          <cell r="BL46">
            <v>1122</v>
          </cell>
          <cell r="BM46">
            <v>1031</v>
          </cell>
          <cell r="BN46">
            <v>1011</v>
          </cell>
          <cell r="BO46">
            <v>958</v>
          </cell>
          <cell r="BP46">
            <v>828</v>
          </cell>
          <cell r="BQ46">
            <v>914</v>
          </cell>
          <cell r="BR46">
            <v>830</v>
          </cell>
          <cell r="BS46">
            <v>814</v>
          </cell>
          <cell r="BT46">
            <v>748</v>
          </cell>
          <cell r="BU46">
            <v>717</v>
          </cell>
          <cell r="BV46">
            <v>794</v>
          </cell>
          <cell r="BW46">
            <v>704</v>
          </cell>
          <cell r="BX46">
            <v>648</v>
          </cell>
          <cell r="BY46">
            <v>692</v>
          </cell>
          <cell r="BZ46">
            <v>716</v>
          </cell>
          <cell r="CA46">
            <v>717</v>
          </cell>
          <cell r="CB46">
            <v>744</v>
          </cell>
          <cell r="CC46">
            <v>804</v>
          </cell>
          <cell r="CD46">
            <v>651</v>
          </cell>
          <cell r="CE46">
            <v>698</v>
          </cell>
          <cell r="CF46">
            <v>595</v>
          </cell>
          <cell r="CG46">
            <v>557</v>
          </cell>
          <cell r="CH46">
            <v>489</v>
          </cell>
          <cell r="CI46">
            <v>400</v>
          </cell>
          <cell r="CJ46">
            <v>414</v>
          </cell>
          <cell r="CK46">
            <v>386</v>
          </cell>
          <cell r="CL46">
            <v>324</v>
          </cell>
          <cell r="CM46">
            <v>316</v>
          </cell>
          <cell r="CN46">
            <v>252</v>
          </cell>
          <cell r="CO46">
            <v>224</v>
          </cell>
          <cell r="CP46">
            <v>176</v>
          </cell>
          <cell r="CQ46">
            <v>147</v>
          </cell>
          <cell r="CR46">
            <v>123</v>
          </cell>
          <cell r="CS46">
            <v>127</v>
          </cell>
          <cell r="CT46">
            <v>354</v>
          </cell>
        </row>
        <row r="47">
          <cell r="A47" t="str">
            <v>E38000053</v>
          </cell>
          <cell r="B47" t="str">
            <v>NHS East Staffordshire CCG</v>
          </cell>
          <cell r="C47" t="str">
            <v>E54000010</v>
          </cell>
          <cell r="D47" t="str">
            <v>Staffordshire and Stoke on Trent</v>
          </cell>
          <cell r="E47" t="str">
            <v>E40000008</v>
          </cell>
          <cell r="F47" t="str">
            <v>Midlands</v>
          </cell>
          <cell r="G47">
            <v>65906</v>
          </cell>
          <cell r="H47">
            <v>783</v>
          </cell>
          <cell r="I47">
            <v>758</v>
          </cell>
          <cell r="J47">
            <v>779</v>
          </cell>
          <cell r="K47">
            <v>837</v>
          </cell>
          <cell r="L47">
            <v>843</v>
          </cell>
          <cell r="M47">
            <v>815</v>
          </cell>
          <cell r="N47">
            <v>858</v>
          </cell>
          <cell r="O47">
            <v>845</v>
          </cell>
          <cell r="P47">
            <v>879</v>
          </cell>
          <cell r="Q47">
            <v>868</v>
          </cell>
          <cell r="R47">
            <v>822</v>
          </cell>
          <cell r="S47">
            <v>860</v>
          </cell>
          <cell r="T47">
            <v>804</v>
          </cell>
          <cell r="U47">
            <v>745</v>
          </cell>
          <cell r="V47">
            <v>793</v>
          </cell>
          <cell r="W47">
            <v>779</v>
          </cell>
          <cell r="X47">
            <v>810</v>
          </cell>
          <cell r="Y47">
            <v>761</v>
          </cell>
          <cell r="Z47">
            <v>775</v>
          </cell>
          <cell r="AA47">
            <v>612</v>
          </cell>
          <cell r="AB47">
            <v>593</v>
          </cell>
          <cell r="AC47">
            <v>635</v>
          </cell>
          <cell r="AD47">
            <v>703</v>
          </cell>
          <cell r="AE47">
            <v>699</v>
          </cell>
          <cell r="AF47">
            <v>853</v>
          </cell>
          <cell r="AG47">
            <v>883</v>
          </cell>
          <cell r="AH47">
            <v>838</v>
          </cell>
          <cell r="AI47">
            <v>825</v>
          </cell>
          <cell r="AJ47">
            <v>819</v>
          </cell>
          <cell r="AK47">
            <v>913</v>
          </cell>
          <cell r="AL47">
            <v>841</v>
          </cell>
          <cell r="AM47">
            <v>773</v>
          </cell>
          <cell r="AN47">
            <v>846</v>
          </cell>
          <cell r="AO47">
            <v>780</v>
          </cell>
          <cell r="AP47">
            <v>748</v>
          </cell>
          <cell r="AQ47">
            <v>864</v>
          </cell>
          <cell r="AR47">
            <v>811</v>
          </cell>
          <cell r="AS47">
            <v>757</v>
          </cell>
          <cell r="AT47">
            <v>868</v>
          </cell>
          <cell r="AU47">
            <v>899</v>
          </cell>
          <cell r="AV47">
            <v>970</v>
          </cell>
          <cell r="AW47">
            <v>840</v>
          </cell>
          <cell r="AX47">
            <v>745</v>
          </cell>
          <cell r="AY47">
            <v>677</v>
          </cell>
          <cell r="AZ47">
            <v>737</v>
          </cell>
          <cell r="BA47">
            <v>776</v>
          </cell>
          <cell r="BB47">
            <v>816</v>
          </cell>
          <cell r="BC47">
            <v>905</v>
          </cell>
          <cell r="BD47">
            <v>948</v>
          </cell>
          <cell r="BE47">
            <v>968</v>
          </cell>
          <cell r="BF47">
            <v>935</v>
          </cell>
          <cell r="BG47">
            <v>909</v>
          </cell>
          <cell r="BH47">
            <v>944</v>
          </cell>
          <cell r="BI47">
            <v>1015</v>
          </cell>
          <cell r="BJ47">
            <v>966</v>
          </cell>
          <cell r="BK47">
            <v>991</v>
          </cell>
          <cell r="BL47">
            <v>941</v>
          </cell>
          <cell r="BM47">
            <v>914</v>
          </cell>
          <cell r="BN47">
            <v>983</v>
          </cell>
          <cell r="BO47">
            <v>926</v>
          </cell>
          <cell r="BP47">
            <v>857</v>
          </cell>
          <cell r="BQ47">
            <v>876</v>
          </cell>
          <cell r="BR47">
            <v>783</v>
          </cell>
          <cell r="BS47">
            <v>779</v>
          </cell>
          <cell r="BT47">
            <v>724</v>
          </cell>
          <cell r="BU47">
            <v>749</v>
          </cell>
          <cell r="BV47">
            <v>662</v>
          </cell>
          <cell r="BW47">
            <v>703</v>
          </cell>
          <cell r="BX47">
            <v>624</v>
          </cell>
          <cell r="BY47">
            <v>734</v>
          </cell>
          <cell r="BZ47">
            <v>659</v>
          </cell>
          <cell r="CA47">
            <v>693</v>
          </cell>
          <cell r="CB47">
            <v>722</v>
          </cell>
          <cell r="CC47">
            <v>710</v>
          </cell>
          <cell r="CD47">
            <v>556</v>
          </cell>
          <cell r="CE47">
            <v>562</v>
          </cell>
          <cell r="CF47">
            <v>609</v>
          </cell>
          <cell r="CG47">
            <v>507</v>
          </cell>
          <cell r="CH47">
            <v>435</v>
          </cell>
          <cell r="CI47">
            <v>354</v>
          </cell>
          <cell r="CJ47">
            <v>365</v>
          </cell>
          <cell r="CK47">
            <v>354</v>
          </cell>
          <cell r="CL47">
            <v>304</v>
          </cell>
          <cell r="CM47">
            <v>312</v>
          </cell>
          <cell r="CN47">
            <v>250</v>
          </cell>
          <cell r="CO47">
            <v>223</v>
          </cell>
          <cell r="CP47">
            <v>182</v>
          </cell>
          <cell r="CQ47">
            <v>164</v>
          </cell>
          <cell r="CR47">
            <v>124</v>
          </cell>
          <cell r="CS47">
            <v>102</v>
          </cell>
          <cell r="CT47">
            <v>348</v>
          </cell>
        </row>
        <row r="48">
          <cell r="A48" t="str">
            <v>E38000126</v>
          </cell>
          <cell r="B48" t="str">
            <v>NHS North Staffordshire CCG</v>
          </cell>
          <cell r="C48" t="str">
            <v>E54000010</v>
          </cell>
          <cell r="D48" t="str">
            <v>Staffordshire and Stoke on Trent</v>
          </cell>
          <cell r="E48" t="str">
            <v>E40000008</v>
          </cell>
          <cell r="F48" t="str">
            <v>Midlands</v>
          </cell>
          <cell r="G48">
            <v>108945</v>
          </cell>
          <cell r="H48">
            <v>935</v>
          </cell>
          <cell r="I48">
            <v>878</v>
          </cell>
          <cell r="J48">
            <v>1004</v>
          </cell>
          <cell r="K48">
            <v>1071</v>
          </cell>
          <cell r="L48">
            <v>1044</v>
          </cell>
          <cell r="M48">
            <v>1165</v>
          </cell>
          <cell r="N48">
            <v>1163</v>
          </cell>
          <cell r="O48">
            <v>1155</v>
          </cell>
          <cell r="P48">
            <v>1145</v>
          </cell>
          <cell r="Q48">
            <v>1281</v>
          </cell>
          <cell r="R48">
            <v>1246</v>
          </cell>
          <cell r="S48">
            <v>1289</v>
          </cell>
          <cell r="T48">
            <v>1266</v>
          </cell>
          <cell r="U48">
            <v>1168</v>
          </cell>
          <cell r="V48">
            <v>1173</v>
          </cell>
          <cell r="W48">
            <v>1266</v>
          </cell>
          <cell r="X48">
            <v>1188</v>
          </cell>
          <cell r="Y48">
            <v>1175</v>
          </cell>
          <cell r="Z48">
            <v>1197</v>
          </cell>
          <cell r="AA48">
            <v>1440</v>
          </cell>
          <cell r="AB48">
            <v>1564</v>
          </cell>
          <cell r="AC48">
            <v>1513</v>
          </cell>
          <cell r="AD48">
            <v>1547</v>
          </cell>
          <cell r="AE48">
            <v>1479</v>
          </cell>
          <cell r="AF48">
            <v>1314</v>
          </cell>
          <cell r="AG48">
            <v>1340</v>
          </cell>
          <cell r="AH48">
            <v>1331</v>
          </cell>
          <cell r="AI48">
            <v>1329</v>
          </cell>
          <cell r="AJ48">
            <v>1435</v>
          </cell>
          <cell r="AK48">
            <v>1593</v>
          </cell>
          <cell r="AL48">
            <v>1538</v>
          </cell>
          <cell r="AM48">
            <v>1449</v>
          </cell>
          <cell r="AN48">
            <v>1203</v>
          </cell>
          <cell r="AO48">
            <v>1176</v>
          </cell>
          <cell r="AP48">
            <v>1252</v>
          </cell>
          <cell r="AQ48">
            <v>1186</v>
          </cell>
          <cell r="AR48">
            <v>1178</v>
          </cell>
          <cell r="AS48">
            <v>1156</v>
          </cell>
          <cell r="AT48">
            <v>1210</v>
          </cell>
          <cell r="AU48">
            <v>1141</v>
          </cell>
          <cell r="AV48">
            <v>1273</v>
          </cell>
          <cell r="AW48">
            <v>1006</v>
          </cell>
          <cell r="AX48">
            <v>1131</v>
          </cell>
          <cell r="AY48">
            <v>1156</v>
          </cell>
          <cell r="AZ48">
            <v>1140</v>
          </cell>
          <cell r="BA48">
            <v>1270</v>
          </cell>
          <cell r="BB48">
            <v>1313</v>
          </cell>
          <cell r="BC48">
            <v>1414</v>
          </cell>
          <cell r="BD48">
            <v>1474</v>
          </cell>
          <cell r="BE48">
            <v>1607</v>
          </cell>
          <cell r="BF48">
            <v>1626</v>
          </cell>
          <cell r="BG48">
            <v>1584</v>
          </cell>
          <cell r="BH48">
            <v>1604</v>
          </cell>
          <cell r="BI48">
            <v>1680</v>
          </cell>
          <cell r="BJ48">
            <v>1664</v>
          </cell>
          <cell r="BK48">
            <v>1529</v>
          </cell>
          <cell r="BL48">
            <v>1584</v>
          </cell>
          <cell r="BM48">
            <v>1636</v>
          </cell>
          <cell r="BN48">
            <v>1595</v>
          </cell>
          <cell r="BO48">
            <v>1516</v>
          </cell>
          <cell r="BP48">
            <v>1367</v>
          </cell>
          <cell r="BQ48">
            <v>1453</v>
          </cell>
          <cell r="BR48">
            <v>1452</v>
          </cell>
          <cell r="BS48">
            <v>1307</v>
          </cell>
          <cell r="BT48">
            <v>1272</v>
          </cell>
          <cell r="BU48">
            <v>1232</v>
          </cell>
          <cell r="BV48">
            <v>1291</v>
          </cell>
          <cell r="BW48">
            <v>1293</v>
          </cell>
          <cell r="BX48">
            <v>1205</v>
          </cell>
          <cell r="BY48">
            <v>1227</v>
          </cell>
          <cell r="BZ48">
            <v>1293</v>
          </cell>
          <cell r="CA48">
            <v>1365</v>
          </cell>
          <cell r="CB48">
            <v>1465</v>
          </cell>
          <cell r="CC48">
            <v>1491</v>
          </cell>
          <cell r="CD48">
            <v>1091</v>
          </cell>
          <cell r="CE48">
            <v>1092</v>
          </cell>
          <cell r="CF48">
            <v>1111</v>
          </cell>
          <cell r="CG48">
            <v>985</v>
          </cell>
          <cell r="CH48">
            <v>882</v>
          </cell>
          <cell r="CI48">
            <v>740</v>
          </cell>
          <cell r="CJ48">
            <v>677</v>
          </cell>
          <cell r="CK48">
            <v>690</v>
          </cell>
          <cell r="CL48">
            <v>620</v>
          </cell>
          <cell r="CM48">
            <v>601</v>
          </cell>
          <cell r="CN48">
            <v>480</v>
          </cell>
          <cell r="CO48">
            <v>410</v>
          </cell>
          <cell r="CP48">
            <v>362</v>
          </cell>
          <cell r="CQ48">
            <v>292</v>
          </cell>
          <cell r="CR48">
            <v>290</v>
          </cell>
          <cell r="CS48">
            <v>218</v>
          </cell>
          <cell r="CT48">
            <v>706</v>
          </cell>
        </row>
        <row r="49">
          <cell r="A49" t="str">
            <v>E38000153</v>
          </cell>
          <cell r="B49" t="str">
            <v>NHS South East Staffordshire and Seisdon Peninsula CCG</v>
          </cell>
          <cell r="C49" t="str">
            <v>E54000010</v>
          </cell>
          <cell r="D49" t="str">
            <v>Staffordshire and Stoke on Trent</v>
          </cell>
          <cell r="E49" t="str">
            <v>E40000008</v>
          </cell>
          <cell r="F49" t="str">
            <v>Midlands</v>
          </cell>
          <cell r="G49">
            <v>113031</v>
          </cell>
          <cell r="H49">
            <v>1112</v>
          </cell>
          <cell r="I49">
            <v>1047</v>
          </cell>
          <cell r="J49">
            <v>1187</v>
          </cell>
          <cell r="K49">
            <v>1256</v>
          </cell>
          <cell r="L49">
            <v>1208</v>
          </cell>
          <cell r="M49">
            <v>1225</v>
          </cell>
          <cell r="N49">
            <v>1187</v>
          </cell>
          <cell r="O49">
            <v>1301</v>
          </cell>
          <cell r="P49">
            <v>1362</v>
          </cell>
          <cell r="Q49">
            <v>1320</v>
          </cell>
          <cell r="R49">
            <v>1358</v>
          </cell>
          <cell r="S49">
            <v>1313</v>
          </cell>
          <cell r="T49">
            <v>1404</v>
          </cell>
          <cell r="U49">
            <v>1291</v>
          </cell>
          <cell r="V49">
            <v>1327</v>
          </cell>
          <cell r="W49">
            <v>1298</v>
          </cell>
          <cell r="X49">
            <v>1331</v>
          </cell>
          <cell r="Y49">
            <v>1247</v>
          </cell>
          <cell r="Z49">
            <v>1216</v>
          </cell>
          <cell r="AA49">
            <v>1195</v>
          </cell>
          <cell r="AB49">
            <v>1229</v>
          </cell>
          <cell r="AC49">
            <v>1209</v>
          </cell>
          <cell r="AD49">
            <v>1302</v>
          </cell>
          <cell r="AE49">
            <v>1381</v>
          </cell>
          <cell r="AF49">
            <v>1321</v>
          </cell>
          <cell r="AG49">
            <v>1366</v>
          </cell>
          <cell r="AH49">
            <v>1340</v>
          </cell>
          <cell r="AI49">
            <v>1173</v>
          </cell>
          <cell r="AJ49">
            <v>1335</v>
          </cell>
          <cell r="AK49">
            <v>1438</v>
          </cell>
          <cell r="AL49">
            <v>1456</v>
          </cell>
          <cell r="AM49">
            <v>1287</v>
          </cell>
          <cell r="AN49">
            <v>1487</v>
          </cell>
          <cell r="AO49">
            <v>1263</v>
          </cell>
          <cell r="AP49">
            <v>1244</v>
          </cell>
          <cell r="AQ49">
            <v>1359</v>
          </cell>
          <cell r="AR49">
            <v>1281</v>
          </cell>
          <cell r="AS49">
            <v>1308</v>
          </cell>
          <cell r="AT49">
            <v>1300</v>
          </cell>
          <cell r="AU49">
            <v>1341</v>
          </cell>
          <cell r="AV49">
            <v>1408</v>
          </cell>
          <cell r="AW49">
            <v>1289</v>
          </cell>
          <cell r="AX49">
            <v>1184</v>
          </cell>
          <cell r="AY49">
            <v>1213</v>
          </cell>
          <cell r="AZ49">
            <v>1378</v>
          </cell>
          <cell r="BA49">
            <v>1330</v>
          </cell>
          <cell r="BB49">
            <v>1394</v>
          </cell>
          <cell r="BC49">
            <v>1495</v>
          </cell>
          <cell r="BD49">
            <v>1586</v>
          </cell>
          <cell r="BE49">
            <v>1703</v>
          </cell>
          <cell r="BF49">
            <v>1678</v>
          </cell>
          <cell r="BG49">
            <v>1656</v>
          </cell>
          <cell r="BH49">
            <v>1696</v>
          </cell>
          <cell r="BI49">
            <v>1698</v>
          </cell>
          <cell r="BJ49">
            <v>1769</v>
          </cell>
          <cell r="BK49">
            <v>1754</v>
          </cell>
          <cell r="BL49">
            <v>1661</v>
          </cell>
          <cell r="BM49">
            <v>1570</v>
          </cell>
          <cell r="BN49">
            <v>1581</v>
          </cell>
          <cell r="BO49">
            <v>1656</v>
          </cell>
          <cell r="BP49">
            <v>1432</v>
          </cell>
          <cell r="BQ49">
            <v>1377</v>
          </cell>
          <cell r="BR49">
            <v>1362</v>
          </cell>
          <cell r="BS49">
            <v>1390</v>
          </cell>
          <cell r="BT49">
            <v>1352</v>
          </cell>
          <cell r="BU49">
            <v>1307</v>
          </cell>
          <cell r="BV49">
            <v>1343</v>
          </cell>
          <cell r="BW49">
            <v>1325</v>
          </cell>
          <cell r="BX49">
            <v>1183</v>
          </cell>
          <cell r="BY49">
            <v>1250</v>
          </cell>
          <cell r="BZ49">
            <v>1316</v>
          </cell>
          <cell r="CA49">
            <v>1364</v>
          </cell>
          <cell r="CB49">
            <v>1471</v>
          </cell>
          <cell r="CC49">
            <v>1546</v>
          </cell>
          <cell r="CD49">
            <v>1104</v>
          </cell>
          <cell r="CE49">
            <v>1157</v>
          </cell>
          <cell r="CF49">
            <v>1205</v>
          </cell>
          <cell r="CG49">
            <v>1066</v>
          </cell>
          <cell r="CH49">
            <v>989</v>
          </cell>
          <cell r="CI49">
            <v>757</v>
          </cell>
          <cell r="CJ49">
            <v>765</v>
          </cell>
          <cell r="CK49">
            <v>729</v>
          </cell>
          <cell r="CL49">
            <v>691</v>
          </cell>
          <cell r="CM49">
            <v>566</v>
          </cell>
          <cell r="CN49">
            <v>477</v>
          </cell>
          <cell r="CO49">
            <v>406</v>
          </cell>
          <cell r="CP49">
            <v>357</v>
          </cell>
          <cell r="CQ49">
            <v>323</v>
          </cell>
          <cell r="CR49">
            <v>252</v>
          </cell>
          <cell r="CS49">
            <v>222</v>
          </cell>
          <cell r="CT49">
            <v>643</v>
          </cell>
        </row>
        <row r="50">
          <cell r="A50" t="str">
            <v>E38000173</v>
          </cell>
          <cell r="B50" t="str">
            <v>NHS Stafford and Surrounds CCG</v>
          </cell>
          <cell r="C50" t="str">
            <v>E54000010</v>
          </cell>
          <cell r="D50" t="str">
            <v>Staffordshire and Stoke on Trent</v>
          </cell>
          <cell r="E50" t="str">
            <v>E40000008</v>
          </cell>
          <cell r="F50" t="str">
            <v>Midlands</v>
          </cell>
          <cell r="G50">
            <v>78481</v>
          </cell>
          <cell r="H50">
            <v>685</v>
          </cell>
          <cell r="I50">
            <v>792</v>
          </cell>
          <cell r="J50">
            <v>692</v>
          </cell>
          <cell r="K50">
            <v>772</v>
          </cell>
          <cell r="L50">
            <v>847</v>
          </cell>
          <cell r="M50">
            <v>811</v>
          </cell>
          <cell r="N50">
            <v>858</v>
          </cell>
          <cell r="O50">
            <v>935</v>
          </cell>
          <cell r="P50">
            <v>912</v>
          </cell>
          <cell r="Q50">
            <v>925</v>
          </cell>
          <cell r="R50">
            <v>891</v>
          </cell>
          <cell r="S50">
            <v>896</v>
          </cell>
          <cell r="T50">
            <v>903</v>
          </cell>
          <cell r="U50">
            <v>922</v>
          </cell>
          <cell r="V50">
            <v>889</v>
          </cell>
          <cell r="W50">
            <v>868</v>
          </cell>
          <cell r="X50">
            <v>851</v>
          </cell>
          <cell r="Y50">
            <v>843</v>
          </cell>
          <cell r="Z50">
            <v>728</v>
          </cell>
          <cell r="AA50">
            <v>672</v>
          </cell>
          <cell r="AB50">
            <v>601</v>
          </cell>
          <cell r="AC50">
            <v>726</v>
          </cell>
          <cell r="AD50">
            <v>849</v>
          </cell>
          <cell r="AE50">
            <v>851</v>
          </cell>
          <cell r="AF50">
            <v>843</v>
          </cell>
          <cell r="AG50">
            <v>820</v>
          </cell>
          <cell r="AH50">
            <v>981</v>
          </cell>
          <cell r="AI50">
            <v>1045</v>
          </cell>
          <cell r="AJ50">
            <v>1036</v>
          </cell>
          <cell r="AK50">
            <v>1070</v>
          </cell>
          <cell r="AL50">
            <v>1038</v>
          </cell>
          <cell r="AM50">
            <v>989</v>
          </cell>
          <cell r="AN50">
            <v>942</v>
          </cell>
          <cell r="AO50">
            <v>897</v>
          </cell>
          <cell r="AP50">
            <v>834</v>
          </cell>
          <cell r="AQ50">
            <v>950</v>
          </cell>
          <cell r="AR50">
            <v>871</v>
          </cell>
          <cell r="AS50">
            <v>908</v>
          </cell>
          <cell r="AT50">
            <v>836</v>
          </cell>
          <cell r="AU50">
            <v>898</v>
          </cell>
          <cell r="AV50">
            <v>926</v>
          </cell>
          <cell r="AW50">
            <v>926</v>
          </cell>
          <cell r="AX50">
            <v>867</v>
          </cell>
          <cell r="AY50">
            <v>842</v>
          </cell>
          <cell r="AZ50">
            <v>850</v>
          </cell>
          <cell r="BA50">
            <v>965</v>
          </cell>
          <cell r="BB50">
            <v>955</v>
          </cell>
          <cell r="BC50">
            <v>1086</v>
          </cell>
          <cell r="BD50">
            <v>1092</v>
          </cell>
          <cell r="BE50">
            <v>1200</v>
          </cell>
          <cell r="BF50">
            <v>1195</v>
          </cell>
          <cell r="BG50">
            <v>1148</v>
          </cell>
          <cell r="BH50">
            <v>1217</v>
          </cell>
          <cell r="BI50">
            <v>1215</v>
          </cell>
          <cell r="BJ50">
            <v>1218</v>
          </cell>
          <cell r="BK50">
            <v>1217</v>
          </cell>
          <cell r="BL50">
            <v>1203</v>
          </cell>
          <cell r="BM50">
            <v>1144</v>
          </cell>
          <cell r="BN50">
            <v>1183</v>
          </cell>
          <cell r="BO50">
            <v>1110</v>
          </cell>
          <cell r="BP50">
            <v>1071</v>
          </cell>
          <cell r="BQ50">
            <v>1029</v>
          </cell>
          <cell r="BR50">
            <v>1069</v>
          </cell>
          <cell r="BS50">
            <v>906</v>
          </cell>
          <cell r="BT50">
            <v>939</v>
          </cell>
          <cell r="BU50">
            <v>905</v>
          </cell>
          <cell r="BV50">
            <v>875</v>
          </cell>
          <cell r="BW50">
            <v>887</v>
          </cell>
          <cell r="BX50">
            <v>905</v>
          </cell>
          <cell r="BY50">
            <v>955</v>
          </cell>
          <cell r="BZ50">
            <v>935</v>
          </cell>
          <cell r="CA50">
            <v>987</v>
          </cell>
          <cell r="CB50">
            <v>969</v>
          </cell>
          <cell r="CC50">
            <v>1082</v>
          </cell>
          <cell r="CD50">
            <v>845</v>
          </cell>
          <cell r="CE50">
            <v>802</v>
          </cell>
          <cell r="CF50">
            <v>844</v>
          </cell>
          <cell r="CG50">
            <v>770</v>
          </cell>
          <cell r="CH50">
            <v>667</v>
          </cell>
          <cell r="CI50">
            <v>581</v>
          </cell>
          <cell r="CJ50">
            <v>555</v>
          </cell>
          <cell r="CK50">
            <v>558</v>
          </cell>
          <cell r="CL50">
            <v>493</v>
          </cell>
          <cell r="CM50">
            <v>440</v>
          </cell>
          <cell r="CN50">
            <v>386</v>
          </cell>
          <cell r="CO50">
            <v>333</v>
          </cell>
          <cell r="CP50">
            <v>299</v>
          </cell>
          <cell r="CQ50">
            <v>236</v>
          </cell>
          <cell r="CR50">
            <v>187</v>
          </cell>
          <cell r="CS50">
            <v>171</v>
          </cell>
          <cell r="CT50">
            <v>564</v>
          </cell>
        </row>
        <row r="51">
          <cell r="A51" t="str">
            <v>E38000175</v>
          </cell>
          <cell r="B51" t="str">
            <v>NHS Stoke on Trent CCG</v>
          </cell>
          <cell r="C51" t="str">
            <v>E54000010</v>
          </cell>
          <cell r="D51" t="str">
            <v>Staffordshire and Stoke on Trent</v>
          </cell>
          <cell r="E51" t="str">
            <v>E40000008</v>
          </cell>
          <cell r="F51" t="str">
            <v>Midlands</v>
          </cell>
          <cell r="G51">
            <v>133290</v>
          </cell>
          <cell r="H51">
            <v>1603</v>
          </cell>
          <cell r="I51">
            <v>1743</v>
          </cell>
          <cell r="J51">
            <v>1630</v>
          </cell>
          <cell r="K51">
            <v>1759</v>
          </cell>
          <cell r="L51">
            <v>1822</v>
          </cell>
          <cell r="M51">
            <v>1755</v>
          </cell>
          <cell r="N51">
            <v>1847</v>
          </cell>
          <cell r="O51">
            <v>1852</v>
          </cell>
          <cell r="P51">
            <v>1848</v>
          </cell>
          <cell r="Q51">
            <v>1798</v>
          </cell>
          <cell r="R51">
            <v>1678</v>
          </cell>
          <cell r="S51">
            <v>1554</v>
          </cell>
          <cell r="T51">
            <v>1768</v>
          </cell>
          <cell r="U51">
            <v>1572</v>
          </cell>
          <cell r="V51">
            <v>1507</v>
          </cell>
          <cell r="W51">
            <v>1681</v>
          </cell>
          <cell r="X51">
            <v>1505</v>
          </cell>
          <cell r="Y51">
            <v>1494</v>
          </cell>
          <cell r="Z51">
            <v>1490</v>
          </cell>
          <cell r="AA51">
            <v>1749</v>
          </cell>
          <cell r="AB51">
            <v>2002</v>
          </cell>
          <cell r="AC51">
            <v>1986</v>
          </cell>
          <cell r="AD51">
            <v>1882</v>
          </cell>
          <cell r="AE51">
            <v>1941</v>
          </cell>
          <cell r="AF51">
            <v>1768</v>
          </cell>
          <cell r="AG51">
            <v>1824</v>
          </cell>
          <cell r="AH51">
            <v>1841</v>
          </cell>
          <cell r="AI51">
            <v>1942</v>
          </cell>
          <cell r="AJ51">
            <v>1939</v>
          </cell>
          <cell r="AK51">
            <v>2038</v>
          </cell>
          <cell r="AL51">
            <v>1970</v>
          </cell>
          <cell r="AM51">
            <v>1845</v>
          </cell>
          <cell r="AN51">
            <v>1958</v>
          </cell>
          <cell r="AO51">
            <v>1898</v>
          </cell>
          <cell r="AP51">
            <v>1762</v>
          </cell>
          <cell r="AQ51">
            <v>1874</v>
          </cell>
          <cell r="AR51">
            <v>1859</v>
          </cell>
          <cell r="AS51">
            <v>1770</v>
          </cell>
          <cell r="AT51">
            <v>1724</v>
          </cell>
          <cell r="AU51">
            <v>1758</v>
          </cell>
          <cell r="AV51">
            <v>1626</v>
          </cell>
          <cell r="AW51">
            <v>1589</v>
          </cell>
          <cell r="AX51">
            <v>1375</v>
          </cell>
          <cell r="AY51">
            <v>1422</v>
          </cell>
          <cell r="AZ51">
            <v>1481</v>
          </cell>
          <cell r="BA51">
            <v>1480</v>
          </cell>
          <cell r="BB51">
            <v>1465</v>
          </cell>
          <cell r="BC51">
            <v>1623</v>
          </cell>
          <cell r="BD51">
            <v>1705</v>
          </cell>
          <cell r="BE51">
            <v>1791</v>
          </cell>
          <cell r="BF51">
            <v>1777</v>
          </cell>
          <cell r="BG51">
            <v>1842</v>
          </cell>
          <cell r="BH51">
            <v>1696</v>
          </cell>
          <cell r="BI51">
            <v>1776</v>
          </cell>
          <cell r="BJ51">
            <v>1710</v>
          </cell>
          <cell r="BK51">
            <v>1766</v>
          </cell>
          <cell r="BL51">
            <v>1762</v>
          </cell>
          <cell r="BM51">
            <v>1640</v>
          </cell>
          <cell r="BN51">
            <v>1817</v>
          </cell>
          <cell r="BO51">
            <v>1613</v>
          </cell>
          <cell r="BP51">
            <v>1527</v>
          </cell>
          <cell r="BQ51">
            <v>1470</v>
          </cell>
          <cell r="BR51">
            <v>1501</v>
          </cell>
          <cell r="BS51">
            <v>1435</v>
          </cell>
          <cell r="BT51">
            <v>1421</v>
          </cell>
          <cell r="BU51">
            <v>1320</v>
          </cell>
          <cell r="BV51">
            <v>1344</v>
          </cell>
          <cell r="BW51">
            <v>1322</v>
          </cell>
          <cell r="BX51">
            <v>1282</v>
          </cell>
          <cell r="BY51">
            <v>1107</v>
          </cell>
          <cell r="BZ51">
            <v>1271</v>
          </cell>
          <cell r="CA51">
            <v>1247</v>
          </cell>
          <cell r="CB51">
            <v>1256</v>
          </cell>
          <cell r="CC51">
            <v>1381</v>
          </cell>
          <cell r="CD51">
            <v>1037</v>
          </cell>
          <cell r="CE51">
            <v>1026</v>
          </cell>
          <cell r="CF51">
            <v>958</v>
          </cell>
          <cell r="CG51">
            <v>940</v>
          </cell>
          <cell r="CH51">
            <v>771</v>
          </cell>
          <cell r="CI51">
            <v>688</v>
          </cell>
          <cell r="CJ51">
            <v>675</v>
          </cell>
          <cell r="CK51">
            <v>572</v>
          </cell>
          <cell r="CL51">
            <v>590</v>
          </cell>
          <cell r="CM51">
            <v>488</v>
          </cell>
          <cell r="CN51">
            <v>486</v>
          </cell>
          <cell r="CO51">
            <v>351</v>
          </cell>
          <cell r="CP51">
            <v>332</v>
          </cell>
          <cell r="CQ51">
            <v>282</v>
          </cell>
          <cell r="CR51">
            <v>248</v>
          </cell>
          <cell r="CS51">
            <v>192</v>
          </cell>
          <cell r="CT51">
            <v>578</v>
          </cell>
        </row>
        <row r="52">
          <cell r="A52" t="str">
            <v>E38000257</v>
          </cell>
          <cell r="B52" t="str">
            <v>NHS Shropshire, Telford and Wrekin CCG</v>
          </cell>
          <cell r="C52" t="str">
            <v>E54000011</v>
          </cell>
          <cell r="D52" t="str">
            <v>Shropshire and Telford and Wrekin</v>
          </cell>
          <cell r="E52" t="str">
            <v>E40000008</v>
          </cell>
          <cell r="F52" t="str">
            <v>Midlands</v>
          </cell>
          <cell r="G52">
            <v>251214</v>
          </cell>
          <cell r="H52">
            <v>2465</v>
          </cell>
          <cell r="I52">
            <v>2447</v>
          </cell>
          <cell r="J52">
            <v>2594</v>
          </cell>
          <cell r="K52">
            <v>2801</v>
          </cell>
          <cell r="L52">
            <v>2896</v>
          </cell>
          <cell r="M52">
            <v>2797</v>
          </cell>
          <cell r="N52">
            <v>2959</v>
          </cell>
          <cell r="O52">
            <v>3035</v>
          </cell>
          <cell r="P52">
            <v>2989</v>
          </cell>
          <cell r="Q52">
            <v>3066</v>
          </cell>
          <cell r="R52">
            <v>3175</v>
          </cell>
          <cell r="S52">
            <v>3121</v>
          </cell>
          <cell r="T52">
            <v>3091</v>
          </cell>
          <cell r="U52">
            <v>3113</v>
          </cell>
          <cell r="V52">
            <v>2959</v>
          </cell>
          <cell r="W52">
            <v>2924</v>
          </cell>
          <cell r="X52">
            <v>2764</v>
          </cell>
          <cell r="Y52">
            <v>2739</v>
          </cell>
          <cell r="Z52">
            <v>2735</v>
          </cell>
          <cell r="AA52">
            <v>2412</v>
          </cell>
          <cell r="AB52">
            <v>2480</v>
          </cell>
          <cell r="AC52">
            <v>2465</v>
          </cell>
          <cell r="AD52">
            <v>2570</v>
          </cell>
          <cell r="AE52">
            <v>2822</v>
          </cell>
          <cell r="AF52">
            <v>2819</v>
          </cell>
          <cell r="AG52">
            <v>2833</v>
          </cell>
          <cell r="AH52">
            <v>2959</v>
          </cell>
          <cell r="AI52">
            <v>2761</v>
          </cell>
          <cell r="AJ52">
            <v>2972</v>
          </cell>
          <cell r="AK52">
            <v>3137</v>
          </cell>
          <cell r="AL52">
            <v>2968</v>
          </cell>
          <cell r="AM52">
            <v>3162</v>
          </cell>
          <cell r="AN52">
            <v>2884</v>
          </cell>
          <cell r="AO52">
            <v>2955</v>
          </cell>
          <cell r="AP52">
            <v>3093</v>
          </cell>
          <cell r="AQ52">
            <v>3105</v>
          </cell>
          <cell r="AR52">
            <v>2872</v>
          </cell>
          <cell r="AS52">
            <v>3096</v>
          </cell>
          <cell r="AT52">
            <v>2845</v>
          </cell>
          <cell r="AU52">
            <v>2916</v>
          </cell>
          <cell r="AV52">
            <v>3002</v>
          </cell>
          <cell r="AW52">
            <v>2781</v>
          </cell>
          <cell r="AX52">
            <v>2792</v>
          </cell>
          <cell r="AY52">
            <v>2732</v>
          </cell>
          <cell r="AZ52">
            <v>2791</v>
          </cell>
          <cell r="BA52">
            <v>2980</v>
          </cell>
          <cell r="BB52">
            <v>2995</v>
          </cell>
          <cell r="BC52">
            <v>3229</v>
          </cell>
          <cell r="BD52">
            <v>3473</v>
          </cell>
          <cell r="BE52">
            <v>3754</v>
          </cell>
          <cell r="BF52">
            <v>3567</v>
          </cell>
          <cell r="BG52">
            <v>3751</v>
          </cell>
          <cell r="BH52">
            <v>3763</v>
          </cell>
          <cell r="BI52">
            <v>3891</v>
          </cell>
          <cell r="BJ52">
            <v>3834</v>
          </cell>
          <cell r="BK52">
            <v>3797</v>
          </cell>
          <cell r="BL52">
            <v>3824</v>
          </cell>
          <cell r="BM52">
            <v>3875</v>
          </cell>
          <cell r="BN52">
            <v>3836</v>
          </cell>
          <cell r="BO52">
            <v>3544</v>
          </cell>
          <cell r="BP52">
            <v>3326</v>
          </cell>
          <cell r="BQ52">
            <v>3287</v>
          </cell>
          <cell r="BR52">
            <v>3183</v>
          </cell>
          <cell r="BS52">
            <v>3093</v>
          </cell>
          <cell r="BT52">
            <v>2986</v>
          </cell>
          <cell r="BU52">
            <v>3033</v>
          </cell>
          <cell r="BV52">
            <v>3072</v>
          </cell>
          <cell r="BW52">
            <v>2911</v>
          </cell>
          <cell r="BX52">
            <v>2991</v>
          </cell>
          <cell r="BY52">
            <v>2812</v>
          </cell>
          <cell r="BZ52">
            <v>2875</v>
          </cell>
          <cell r="CA52">
            <v>2999</v>
          </cell>
          <cell r="CB52">
            <v>3078</v>
          </cell>
          <cell r="CC52">
            <v>3144</v>
          </cell>
          <cell r="CD52">
            <v>2578</v>
          </cell>
          <cell r="CE52">
            <v>2444</v>
          </cell>
          <cell r="CF52">
            <v>2493</v>
          </cell>
          <cell r="CG52">
            <v>2194</v>
          </cell>
          <cell r="CH52">
            <v>1836</v>
          </cell>
          <cell r="CI52">
            <v>1689</v>
          </cell>
          <cell r="CJ52">
            <v>1630</v>
          </cell>
          <cell r="CK52">
            <v>1441</v>
          </cell>
          <cell r="CL52">
            <v>1391</v>
          </cell>
          <cell r="CM52">
            <v>1308</v>
          </cell>
          <cell r="CN52">
            <v>1077</v>
          </cell>
          <cell r="CO52">
            <v>985</v>
          </cell>
          <cell r="CP52">
            <v>888</v>
          </cell>
          <cell r="CQ52">
            <v>669</v>
          </cell>
          <cell r="CR52">
            <v>632</v>
          </cell>
          <cell r="CS52">
            <v>515</v>
          </cell>
          <cell r="CT52">
            <v>1647</v>
          </cell>
        </row>
        <row r="53">
          <cell r="A53" t="str">
            <v>E38000229</v>
          </cell>
          <cell r="B53" t="str">
            <v>NHS Derby and Derbyshire CCG</v>
          </cell>
          <cell r="C53" t="str">
            <v>E54000012</v>
          </cell>
          <cell r="D53" t="str">
            <v>Joined Up Care Derbyshire</v>
          </cell>
          <cell r="E53" t="str">
            <v>E40000008</v>
          </cell>
          <cell r="F53" t="str">
            <v>Midlands</v>
          </cell>
          <cell r="G53">
            <v>507654</v>
          </cell>
          <cell r="H53">
            <v>5000</v>
          </cell>
          <cell r="I53">
            <v>5289</v>
          </cell>
          <cell r="J53">
            <v>5458</v>
          </cell>
          <cell r="K53">
            <v>5679</v>
          </cell>
          <cell r="L53">
            <v>5796</v>
          </cell>
          <cell r="M53">
            <v>6028</v>
          </cell>
          <cell r="N53">
            <v>5915</v>
          </cell>
          <cell r="O53">
            <v>6178</v>
          </cell>
          <cell r="P53">
            <v>6273</v>
          </cell>
          <cell r="Q53">
            <v>6210</v>
          </cell>
          <cell r="R53">
            <v>6363</v>
          </cell>
          <cell r="S53">
            <v>6204</v>
          </cell>
          <cell r="T53">
            <v>6308</v>
          </cell>
          <cell r="U53">
            <v>6119</v>
          </cell>
          <cell r="V53">
            <v>6024</v>
          </cell>
          <cell r="W53">
            <v>5848</v>
          </cell>
          <cell r="X53">
            <v>5863</v>
          </cell>
          <cell r="Y53">
            <v>5665</v>
          </cell>
          <cell r="Z53">
            <v>5496</v>
          </cell>
          <cell r="AA53">
            <v>5242</v>
          </cell>
          <cell r="AB53">
            <v>5348</v>
          </cell>
          <cell r="AC53">
            <v>5742</v>
          </cell>
          <cell r="AD53">
            <v>5865</v>
          </cell>
          <cell r="AE53">
            <v>6065</v>
          </cell>
          <cell r="AF53">
            <v>6295</v>
          </cell>
          <cell r="AG53">
            <v>6276</v>
          </cell>
          <cell r="AH53">
            <v>6266</v>
          </cell>
          <cell r="AI53">
            <v>6456</v>
          </cell>
          <cell r="AJ53">
            <v>6518</v>
          </cell>
          <cell r="AK53">
            <v>6783</v>
          </cell>
          <cell r="AL53">
            <v>6468</v>
          </cell>
          <cell r="AM53">
            <v>6510</v>
          </cell>
          <cell r="AN53">
            <v>6136</v>
          </cell>
          <cell r="AO53">
            <v>6227</v>
          </cell>
          <cell r="AP53">
            <v>6063</v>
          </cell>
          <cell r="AQ53">
            <v>5913</v>
          </cell>
          <cell r="AR53">
            <v>5973</v>
          </cell>
          <cell r="AS53">
            <v>5992</v>
          </cell>
          <cell r="AT53">
            <v>5967</v>
          </cell>
          <cell r="AU53">
            <v>6151</v>
          </cell>
          <cell r="AV53">
            <v>6021</v>
          </cell>
          <cell r="AW53">
            <v>5779</v>
          </cell>
          <cell r="AX53">
            <v>5373</v>
          </cell>
          <cell r="AY53">
            <v>5347</v>
          </cell>
          <cell r="AZ53">
            <v>5728</v>
          </cell>
          <cell r="BA53">
            <v>6197</v>
          </cell>
          <cell r="BB53">
            <v>6332</v>
          </cell>
          <cell r="BC53">
            <v>6539</v>
          </cell>
          <cell r="BD53">
            <v>7281</v>
          </cell>
          <cell r="BE53">
            <v>7614</v>
          </cell>
          <cell r="BF53">
            <v>7129</v>
          </cell>
          <cell r="BG53">
            <v>7689</v>
          </cell>
          <cell r="BH53">
            <v>7876</v>
          </cell>
          <cell r="BI53">
            <v>7962</v>
          </cell>
          <cell r="BJ53">
            <v>7805</v>
          </cell>
          <cell r="BK53">
            <v>7820</v>
          </cell>
          <cell r="BL53">
            <v>7561</v>
          </cell>
          <cell r="BM53">
            <v>7515</v>
          </cell>
          <cell r="BN53">
            <v>7250</v>
          </cell>
          <cell r="BO53">
            <v>7022</v>
          </cell>
          <cell r="BP53">
            <v>6638</v>
          </cell>
          <cell r="BQ53">
            <v>6490</v>
          </cell>
          <cell r="BR53">
            <v>6435</v>
          </cell>
          <cell r="BS53">
            <v>6097</v>
          </cell>
          <cell r="BT53">
            <v>6031</v>
          </cell>
          <cell r="BU53">
            <v>5536</v>
          </cell>
          <cell r="BV53">
            <v>5606</v>
          </cell>
          <cell r="BW53">
            <v>5692</v>
          </cell>
          <cell r="BX53">
            <v>5368</v>
          </cell>
          <cell r="BY53">
            <v>5551</v>
          </cell>
          <cell r="BZ53">
            <v>5573</v>
          </cell>
          <cell r="CA53">
            <v>5517</v>
          </cell>
          <cell r="CB53">
            <v>5774</v>
          </cell>
          <cell r="CC53">
            <v>6363</v>
          </cell>
          <cell r="CD53">
            <v>4784</v>
          </cell>
          <cell r="CE53">
            <v>4747</v>
          </cell>
          <cell r="CF53">
            <v>4597</v>
          </cell>
          <cell r="CG53">
            <v>4054</v>
          </cell>
          <cell r="CH53">
            <v>3439</v>
          </cell>
          <cell r="CI53">
            <v>3003</v>
          </cell>
          <cell r="CJ53">
            <v>2938</v>
          </cell>
          <cell r="CK53">
            <v>2913</v>
          </cell>
          <cell r="CL53">
            <v>2672</v>
          </cell>
          <cell r="CM53">
            <v>2208</v>
          </cell>
          <cell r="CN53">
            <v>1998</v>
          </cell>
          <cell r="CO53">
            <v>1755</v>
          </cell>
          <cell r="CP53">
            <v>1575</v>
          </cell>
          <cell r="CQ53">
            <v>1325</v>
          </cell>
          <cell r="CR53">
            <v>1188</v>
          </cell>
          <cell r="CS53">
            <v>989</v>
          </cell>
          <cell r="CT53">
            <v>2986</v>
          </cell>
        </row>
        <row r="54">
          <cell r="A54" t="str">
            <v>E38000238</v>
          </cell>
          <cell r="B54" t="str">
            <v>NHS Lincolnshire CCG</v>
          </cell>
          <cell r="C54" t="str">
            <v>E54000013</v>
          </cell>
          <cell r="D54" t="str">
            <v>Lincolnshire</v>
          </cell>
          <cell r="E54" t="str">
            <v>E40000008</v>
          </cell>
          <cell r="F54" t="str">
            <v>Midlands</v>
          </cell>
          <cell r="G54">
            <v>375699</v>
          </cell>
          <cell r="H54">
            <v>3492</v>
          </cell>
          <cell r="I54">
            <v>3678</v>
          </cell>
          <cell r="J54">
            <v>3961</v>
          </cell>
          <cell r="K54">
            <v>4075</v>
          </cell>
          <cell r="L54">
            <v>4374</v>
          </cell>
          <cell r="M54">
            <v>4364</v>
          </cell>
          <cell r="N54">
            <v>4351</v>
          </cell>
          <cell r="O54">
            <v>4382</v>
          </cell>
          <cell r="P54">
            <v>4620</v>
          </cell>
          <cell r="Q54">
            <v>4541</v>
          </cell>
          <cell r="R54">
            <v>4448</v>
          </cell>
          <cell r="S54">
            <v>4308</v>
          </cell>
          <cell r="T54">
            <v>4515</v>
          </cell>
          <cell r="U54">
            <v>4169</v>
          </cell>
          <cell r="V54">
            <v>4082</v>
          </cell>
          <cell r="W54">
            <v>3954</v>
          </cell>
          <cell r="X54">
            <v>3952</v>
          </cell>
          <cell r="Y54">
            <v>3906</v>
          </cell>
          <cell r="Z54">
            <v>3882</v>
          </cell>
          <cell r="AA54">
            <v>4282</v>
          </cell>
          <cell r="AB54">
            <v>4630</v>
          </cell>
          <cell r="AC54">
            <v>4513</v>
          </cell>
          <cell r="AD54">
            <v>4123</v>
          </cell>
          <cell r="AE54">
            <v>4466</v>
          </cell>
          <cell r="AF54">
            <v>4509</v>
          </cell>
          <cell r="AG54">
            <v>4205</v>
          </cell>
          <cell r="AH54">
            <v>4281</v>
          </cell>
          <cell r="AI54">
            <v>4300</v>
          </cell>
          <cell r="AJ54">
            <v>4315</v>
          </cell>
          <cell r="AK54">
            <v>4378</v>
          </cell>
          <cell r="AL54">
            <v>4527</v>
          </cell>
          <cell r="AM54">
            <v>4281</v>
          </cell>
          <cell r="AN54">
            <v>4380</v>
          </cell>
          <cell r="AO54">
            <v>4206</v>
          </cell>
          <cell r="AP54">
            <v>4190</v>
          </cell>
          <cell r="AQ54">
            <v>4204</v>
          </cell>
          <cell r="AR54">
            <v>4033</v>
          </cell>
          <cell r="AS54">
            <v>4156</v>
          </cell>
          <cell r="AT54">
            <v>4172</v>
          </cell>
          <cell r="AU54">
            <v>4089</v>
          </cell>
          <cell r="AV54">
            <v>4218</v>
          </cell>
          <cell r="AW54">
            <v>4028</v>
          </cell>
          <cell r="AX54">
            <v>3705</v>
          </cell>
          <cell r="AY54">
            <v>3754</v>
          </cell>
          <cell r="AZ54">
            <v>3841</v>
          </cell>
          <cell r="BA54">
            <v>3985</v>
          </cell>
          <cell r="BB54">
            <v>4205</v>
          </cell>
          <cell r="BC54">
            <v>4645</v>
          </cell>
          <cell r="BD54">
            <v>5054</v>
          </cell>
          <cell r="BE54">
            <v>5078</v>
          </cell>
          <cell r="BF54">
            <v>4816</v>
          </cell>
          <cell r="BG54">
            <v>5152</v>
          </cell>
          <cell r="BH54">
            <v>5228</v>
          </cell>
          <cell r="BI54">
            <v>5483</v>
          </cell>
          <cell r="BJ54">
            <v>5329</v>
          </cell>
          <cell r="BK54">
            <v>5541</v>
          </cell>
          <cell r="BL54">
            <v>5677</v>
          </cell>
          <cell r="BM54">
            <v>5495</v>
          </cell>
          <cell r="BN54">
            <v>5535</v>
          </cell>
          <cell r="BO54">
            <v>5355</v>
          </cell>
          <cell r="BP54">
            <v>5151</v>
          </cell>
          <cell r="BQ54">
            <v>4891</v>
          </cell>
          <cell r="BR54">
            <v>4904</v>
          </cell>
          <cell r="BS54">
            <v>4783</v>
          </cell>
          <cell r="BT54">
            <v>4686</v>
          </cell>
          <cell r="BU54">
            <v>4588</v>
          </cell>
          <cell r="BV54">
            <v>4597</v>
          </cell>
          <cell r="BW54">
            <v>4651</v>
          </cell>
          <cell r="BX54">
            <v>4570</v>
          </cell>
          <cell r="BY54">
            <v>4692</v>
          </cell>
          <cell r="BZ54">
            <v>4827</v>
          </cell>
          <cell r="CA54">
            <v>4760</v>
          </cell>
          <cell r="CB54">
            <v>5229</v>
          </cell>
          <cell r="CC54">
            <v>5714</v>
          </cell>
          <cell r="CD54">
            <v>4413</v>
          </cell>
          <cell r="CE54">
            <v>4126</v>
          </cell>
          <cell r="CF54">
            <v>4100</v>
          </cell>
          <cell r="CG54">
            <v>3626</v>
          </cell>
          <cell r="CH54">
            <v>3222</v>
          </cell>
          <cell r="CI54">
            <v>2610</v>
          </cell>
          <cell r="CJ54">
            <v>2629</v>
          </cell>
          <cell r="CK54">
            <v>2540</v>
          </cell>
          <cell r="CL54">
            <v>2216</v>
          </cell>
          <cell r="CM54">
            <v>2191</v>
          </cell>
          <cell r="CN54">
            <v>1823</v>
          </cell>
          <cell r="CO54">
            <v>1619</v>
          </cell>
          <cell r="CP54">
            <v>1345</v>
          </cell>
          <cell r="CQ54">
            <v>1181</v>
          </cell>
          <cell r="CR54">
            <v>1001</v>
          </cell>
          <cell r="CS54">
            <v>866</v>
          </cell>
          <cell r="CT54">
            <v>2730</v>
          </cell>
        </row>
        <row r="55">
          <cell r="A55" t="str">
            <v>E38000243</v>
          </cell>
          <cell r="B55" t="str">
            <v>NHS Nottingham and Nottinghamshire CCG</v>
          </cell>
          <cell r="C55" t="str">
            <v>E54000014</v>
          </cell>
          <cell r="D55" t="str">
            <v>Nottingham and Nottinghamshire Health and Care</v>
          </cell>
          <cell r="E55" t="str">
            <v>E40000008</v>
          </cell>
          <cell r="F55" t="str">
            <v>Midlands</v>
          </cell>
          <cell r="G55">
            <v>523505</v>
          </cell>
          <cell r="H55">
            <v>5296</v>
          </cell>
          <cell r="I55">
            <v>5520</v>
          </cell>
          <cell r="J55">
            <v>5837</v>
          </cell>
          <cell r="K55">
            <v>6122</v>
          </cell>
          <cell r="L55">
            <v>6192</v>
          </cell>
          <cell r="M55">
            <v>6338</v>
          </cell>
          <cell r="N55">
            <v>6278</v>
          </cell>
          <cell r="O55">
            <v>6355</v>
          </cell>
          <cell r="P55">
            <v>6779</v>
          </cell>
          <cell r="Q55">
            <v>6625</v>
          </cell>
          <cell r="R55">
            <v>6512</v>
          </cell>
          <cell r="S55">
            <v>6353</v>
          </cell>
          <cell r="T55">
            <v>6329</v>
          </cell>
          <cell r="U55">
            <v>6200</v>
          </cell>
          <cell r="V55">
            <v>6102</v>
          </cell>
          <cell r="W55">
            <v>5705</v>
          </cell>
          <cell r="X55">
            <v>5699</v>
          </cell>
          <cell r="Y55">
            <v>5622</v>
          </cell>
          <cell r="Z55">
            <v>6130</v>
          </cell>
          <cell r="AA55">
            <v>10044</v>
          </cell>
          <cell r="AB55">
            <v>10407</v>
          </cell>
          <cell r="AC55">
            <v>9828</v>
          </cell>
          <cell r="AD55">
            <v>8909</v>
          </cell>
          <cell r="AE55">
            <v>7996</v>
          </cell>
          <cell r="AF55">
            <v>7533</v>
          </cell>
          <cell r="AG55">
            <v>7437</v>
          </cell>
          <cell r="AH55">
            <v>8274</v>
          </cell>
          <cell r="AI55">
            <v>8045</v>
          </cell>
          <cell r="AJ55">
            <v>7837</v>
          </cell>
          <cell r="AK55">
            <v>7937</v>
          </cell>
          <cell r="AL55">
            <v>7914</v>
          </cell>
          <cell r="AM55">
            <v>7087</v>
          </cell>
          <cell r="AN55">
            <v>6780</v>
          </cell>
          <cell r="AO55">
            <v>6452</v>
          </cell>
          <cell r="AP55">
            <v>6787</v>
          </cell>
          <cell r="AQ55">
            <v>6508</v>
          </cell>
          <cell r="AR55">
            <v>6495</v>
          </cell>
          <cell r="AS55">
            <v>6195</v>
          </cell>
          <cell r="AT55">
            <v>6278</v>
          </cell>
          <cell r="AU55">
            <v>6403</v>
          </cell>
          <cell r="AV55">
            <v>6653</v>
          </cell>
          <cell r="AW55">
            <v>6195</v>
          </cell>
          <cell r="AX55">
            <v>5809</v>
          </cell>
          <cell r="AY55">
            <v>5736</v>
          </cell>
          <cell r="AZ55">
            <v>5918</v>
          </cell>
          <cell r="BA55">
            <v>5878</v>
          </cell>
          <cell r="BB55">
            <v>5947</v>
          </cell>
          <cell r="BC55">
            <v>6494</v>
          </cell>
          <cell r="BD55">
            <v>6805</v>
          </cell>
          <cell r="BE55">
            <v>6883</v>
          </cell>
          <cell r="BF55">
            <v>6799</v>
          </cell>
          <cell r="BG55">
            <v>7001</v>
          </cell>
          <cell r="BH55">
            <v>7005</v>
          </cell>
          <cell r="BI55">
            <v>6943</v>
          </cell>
          <cell r="BJ55">
            <v>7044</v>
          </cell>
          <cell r="BK55">
            <v>6991</v>
          </cell>
          <cell r="BL55">
            <v>6843</v>
          </cell>
          <cell r="BM55">
            <v>6988</v>
          </cell>
          <cell r="BN55">
            <v>6618</v>
          </cell>
          <cell r="BO55">
            <v>6361</v>
          </cell>
          <cell r="BP55">
            <v>6171</v>
          </cell>
          <cell r="BQ55">
            <v>6051</v>
          </cell>
          <cell r="BR55">
            <v>5746</v>
          </cell>
          <cell r="BS55">
            <v>5530</v>
          </cell>
          <cell r="BT55">
            <v>5177</v>
          </cell>
          <cell r="BU55">
            <v>5051</v>
          </cell>
          <cell r="BV55">
            <v>5044</v>
          </cell>
          <cell r="BW55">
            <v>4978</v>
          </cell>
          <cell r="BX55">
            <v>4872</v>
          </cell>
          <cell r="BY55">
            <v>5004</v>
          </cell>
          <cell r="BZ55">
            <v>5014</v>
          </cell>
          <cell r="CA55">
            <v>4943</v>
          </cell>
          <cell r="CB55">
            <v>5062</v>
          </cell>
          <cell r="CC55">
            <v>5609</v>
          </cell>
          <cell r="CD55">
            <v>4110</v>
          </cell>
          <cell r="CE55">
            <v>3833</v>
          </cell>
          <cell r="CF55">
            <v>3941</v>
          </cell>
          <cell r="CG55">
            <v>3526</v>
          </cell>
          <cell r="CH55">
            <v>2873</v>
          </cell>
          <cell r="CI55">
            <v>2619</v>
          </cell>
          <cell r="CJ55">
            <v>2562</v>
          </cell>
          <cell r="CK55">
            <v>2487</v>
          </cell>
          <cell r="CL55">
            <v>2360</v>
          </cell>
          <cell r="CM55">
            <v>2108</v>
          </cell>
          <cell r="CN55">
            <v>1828</v>
          </cell>
          <cell r="CO55">
            <v>1683</v>
          </cell>
          <cell r="CP55">
            <v>1347</v>
          </cell>
          <cell r="CQ55">
            <v>1193</v>
          </cell>
          <cell r="CR55">
            <v>1110</v>
          </cell>
          <cell r="CS55">
            <v>915</v>
          </cell>
          <cell r="CT55">
            <v>2707</v>
          </cell>
        </row>
        <row r="56">
          <cell r="A56" t="str">
            <v>E38000051</v>
          </cell>
          <cell r="B56" t="str">
            <v>NHS East Leicestershire and Rutland CCG</v>
          </cell>
          <cell r="C56" t="str">
            <v>E54000015</v>
          </cell>
          <cell r="D56" t="str">
            <v>Leicester, Leicestershire and Rutland</v>
          </cell>
          <cell r="E56" t="str">
            <v>E40000008</v>
          </cell>
          <cell r="F56" t="str">
            <v>Midlands</v>
          </cell>
          <cell r="G56">
            <v>168188</v>
          </cell>
          <cell r="H56">
            <v>1651</v>
          </cell>
          <cell r="I56">
            <v>1659</v>
          </cell>
          <cell r="J56">
            <v>1849</v>
          </cell>
          <cell r="K56">
            <v>1841</v>
          </cell>
          <cell r="L56">
            <v>1919</v>
          </cell>
          <cell r="M56">
            <v>2038</v>
          </cell>
          <cell r="N56">
            <v>1946</v>
          </cell>
          <cell r="O56">
            <v>2068</v>
          </cell>
          <cell r="P56">
            <v>2062</v>
          </cell>
          <cell r="Q56">
            <v>2126</v>
          </cell>
          <cell r="R56">
            <v>2011</v>
          </cell>
          <cell r="S56">
            <v>2123</v>
          </cell>
          <cell r="T56">
            <v>2184</v>
          </cell>
          <cell r="U56">
            <v>2090</v>
          </cell>
          <cell r="V56">
            <v>2192</v>
          </cell>
          <cell r="W56">
            <v>2107</v>
          </cell>
          <cell r="X56">
            <v>2120</v>
          </cell>
          <cell r="Y56">
            <v>1976</v>
          </cell>
          <cell r="Z56">
            <v>1896</v>
          </cell>
          <cell r="AA56">
            <v>1897</v>
          </cell>
          <cell r="AB56">
            <v>1494</v>
          </cell>
          <cell r="AC56">
            <v>1494</v>
          </cell>
          <cell r="AD56">
            <v>1714</v>
          </cell>
          <cell r="AE56">
            <v>1801</v>
          </cell>
          <cell r="AF56">
            <v>2096</v>
          </cell>
          <cell r="AG56">
            <v>2179</v>
          </cell>
          <cell r="AH56">
            <v>2038</v>
          </cell>
          <cell r="AI56">
            <v>1950</v>
          </cell>
          <cell r="AJ56">
            <v>1651</v>
          </cell>
          <cell r="AK56">
            <v>1697</v>
          </cell>
          <cell r="AL56">
            <v>1723</v>
          </cell>
          <cell r="AM56">
            <v>1803</v>
          </cell>
          <cell r="AN56">
            <v>1901</v>
          </cell>
          <cell r="AO56">
            <v>1814</v>
          </cell>
          <cell r="AP56">
            <v>1849</v>
          </cell>
          <cell r="AQ56">
            <v>1986</v>
          </cell>
          <cell r="AR56">
            <v>1839</v>
          </cell>
          <cell r="AS56">
            <v>1833</v>
          </cell>
          <cell r="AT56">
            <v>1887</v>
          </cell>
          <cell r="AU56">
            <v>2073</v>
          </cell>
          <cell r="AV56">
            <v>2056</v>
          </cell>
          <cell r="AW56">
            <v>1949</v>
          </cell>
          <cell r="AX56">
            <v>1902</v>
          </cell>
          <cell r="AY56">
            <v>1851</v>
          </cell>
          <cell r="AZ56">
            <v>1989</v>
          </cell>
          <cell r="BA56">
            <v>2070</v>
          </cell>
          <cell r="BB56">
            <v>2100</v>
          </cell>
          <cell r="BC56">
            <v>2193</v>
          </cell>
          <cell r="BD56">
            <v>2345</v>
          </cell>
          <cell r="BE56">
            <v>2569</v>
          </cell>
          <cell r="BF56">
            <v>2296</v>
          </cell>
          <cell r="BG56">
            <v>2629</v>
          </cell>
          <cell r="BH56">
            <v>2561</v>
          </cell>
          <cell r="BI56">
            <v>2541</v>
          </cell>
          <cell r="BJ56">
            <v>2525</v>
          </cell>
          <cell r="BK56">
            <v>2658</v>
          </cell>
          <cell r="BL56">
            <v>2572</v>
          </cell>
          <cell r="BM56">
            <v>2533</v>
          </cell>
          <cell r="BN56">
            <v>2416</v>
          </cell>
          <cell r="BO56">
            <v>2466</v>
          </cell>
          <cell r="BP56">
            <v>2267</v>
          </cell>
          <cell r="BQ56">
            <v>2174</v>
          </cell>
          <cell r="BR56">
            <v>2124</v>
          </cell>
          <cell r="BS56">
            <v>2008</v>
          </cell>
          <cell r="BT56">
            <v>2035</v>
          </cell>
          <cell r="BU56">
            <v>1880</v>
          </cell>
          <cell r="BV56">
            <v>1834</v>
          </cell>
          <cell r="BW56">
            <v>1983</v>
          </cell>
          <cell r="BX56">
            <v>1900</v>
          </cell>
          <cell r="BY56">
            <v>1946</v>
          </cell>
          <cell r="BZ56">
            <v>1879</v>
          </cell>
          <cell r="CA56">
            <v>1985</v>
          </cell>
          <cell r="CB56">
            <v>1980</v>
          </cell>
          <cell r="CC56">
            <v>2237</v>
          </cell>
          <cell r="CD56">
            <v>1665</v>
          </cell>
          <cell r="CE56">
            <v>1601</v>
          </cell>
          <cell r="CF56">
            <v>1583</v>
          </cell>
          <cell r="CG56">
            <v>1464</v>
          </cell>
          <cell r="CH56">
            <v>1192</v>
          </cell>
          <cell r="CI56">
            <v>1043</v>
          </cell>
          <cell r="CJ56">
            <v>1060</v>
          </cell>
          <cell r="CK56">
            <v>1070</v>
          </cell>
          <cell r="CL56">
            <v>978</v>
          </cell>
          <cell r="CM56">
            <v>875</v>
          </cell>
          <cell r="CN56">
            <v>772</v>
          </cell>
          <cell r="CO56">
            <v>710</v>
          </cell>
          <cell r="CP56">
            <v>644</v>
          </cell>
          <cell r="CQ56">
            <v>544</v>
          </cell>
          <cell r="CR56">
            <v>432</v>
          </cell>
          <cell r="CS56">
            <v>377</v>
          </cell>
          <cell r="CT56">
            <v>1148</v>
          </cell>
        </row>
        <row r="57">
          <cell r="A57" t="str">
            <v>E38000097</v>
          </cell>
          <cell r="B57" t="str">
            <v>NHS Leicester City CCG</v>
          </cell>
          <cell r="C57" t="str">
            <v>E54000015</v>
          </cell>
          <cell r="D57" t="str">
            <v>Leicester, Leicestershire and Rutland</v>
          </cell>
          <cell r="E57" t="str">
            <v>E40000008</v>
          </cell>
          <cell r="F57" t="str">
            <v>Midlands</v>
          </cell>
          <cell r="G57">
            <v>178126</v>
          </cell>
          <cell r="H57">
            <v>2315</v>
          </cell>
          <cell r="I57">
            <v>2418</v>
          </cell>
          <cell r="J57">
            <v>2412</v>
          </cell>
          <cell r="K57">
            <v>2521</v>
          </cell>
          <cell r="L57">
            <v>2520</v>
          </cell>
          <cell r="M57">
            <v>2618</v>
          </cell>
          <cell r="N57">
            <v>2573</v>
          </cell>
          <cell r="O57">
            <v>2495</v>
          </cell>
          <cell r="P57">
            <v>2608</v>
          </cell>
          <cell r="Q57">
            <v>2442</v>
          </cell>
          <cell r="R57">
            <v>2251</v>
          </cell>
          <cell r="S57">
            <v>2446</v>
          </cell>
          <cell r="T57">
            <v>2371</v>
          </cell>
          <cell r="U57">
            <v>2336</v>
          </cell>
          <cell r="V57">
            <v>2350</v>
          </cell>
          <cell r="W57">
            <v>2132</v>
          </cell>
          <cell r="X57">
            <v>2100</v>
          </cell>
          <cell r="Y57">
            <v>2055</v>
          </cell>
          <cell r="Z57">
            <v>2305</v>
          </cell>
          <cell r="AA57">
            <v>3424</v>
          </cell>
          <cell r="AB57">
            <v>4475</v>
          </cell>
          <cell r="AC57">
            <v>4802</v>
          </cell>
          <cell r="AD57">
            <v>4403</v>
          </cell>
          <cell r="AE57">
            <v>3764</v>
          </cell>
          <cell r="AF57">
            <v>3094</v>
          </cell>
          <cell r="AG57">
            <v>3147</v>
          </cell>
          <cell r="AH57">
            <v>3419</v>
          </cell>
          <cell r="AI57">
            <v>3368</v>
          </cell>
          <cell r="AJ57">
            <v>3358</v>
          </cell>
          <cell r="AK57">
            <v>3565</v>
          </cell>
          <cell r="AL57">
            <v>3109</v>
          </cell>
          <cell r="AM57">
            <v>2689</v>
          </cell>
          <cell r="AN57">
            <v>2575</v>
          </cell>
          <cell r="AO57">
            <v>2430</v>
          </cell>
          <cell r="AP57">
            <v>2318</v>
          </cell>
          <cell r="AQ57">
            <v>2422</v>
          </cell>
          <cell r="AR57">
            <v>2632</v>
          </cell>
          <cell r="AS57">
            <v>2420</v>
          </cell>
          <cell r="AT57">
            <v>2305</v>
          </cell>
          <cell r="AU57">
            <v>2300</v>
          </cell>
          <cell r="AV57">
            <v>2376</v>
          </cell>
          <cell r="AW57">
            <v>2286</v>
          </cell>
          <cell r="AX57">
            <v>2053</v>
          </cell>
          <cell r="AY57">
            <v>1981</v>
          </cell>
          <cell r="AZ57">
            <v>2052</v>
          </cell>
          <cell r="BA57">
            <v>1980</v>
          </cell>
          <cell r="BB57">
            <v>1853</v>
          </cell>
          <cell r="BC57">
            <v>1976</v>
          </cell>
          <cell r="BD57">
            <v>1957</v>
          </cell>
          <cell r="BE57">
            <v>1936</v>
          </cell>
          <cell r="BF57">
            <v>1840</v>
          </cell>
          <cell r="BG57">
            <v>1833</v>
          </cell>
          <cell r="BH57">
            <v>1913</v>
          </cell>
          <cell r="BI57">
            <v>1781</v>
          </cell>
          <cell r="BJ57">
            <v>1838</v>
          </cell>
          <cell r="BK57">
            <v>1915</v>
          </cell>
          <cell r="BL57">
            <v>1799</v>
          </cell>
          <cell r="BM57">
            <v>1894</v>
          </cell>
          <cell r="BN57">
            <v>1784</v>
          </cell>
          <cell r="BO57">
            <v>1844</v>
          </cell>
          <cell r="BP57">
            <v>1707</v>
          </cell>
          <cell r="BQ57">
            <v>1681</v>
          </cell>
          <cell r="BR57">
            <v>1615</v>
          </cell>
          <cell r="BS57">
            <v>1494</v>
          </cell>
          <cell r="BT57">
            <v>1487</v>
          </cell>
          <cell r="BU57">
            <v>1458</v>
          </cell>
          <cell r="BV57">
            <v>1495</v>
          </cell>
          <cell r="BW57">
            <v>1340</v>
          </cell>
          <cell r="BX57">
            <v>1310</v>
          </cell>
          <cell r="BY57">
            <v>1229</v>
          </cell>
          <cell r="BZ57">
            <v>1168</v>
          </cell>
          <cell r="CA57">
            <v>1149</v>
          </cell>
          <cell r="CB57">
            <v>1087</v>
          </cell>
          <cell r="CC57">
            <v>1089</v>
          </cell>
          <cell r="CD57">
            <v>834</v>
          </cell>
          <cell r="CE57">
            <v>751</v>
          </cell>
          <cell r="CF57">
            <v>751</v>
          </cell>
          <cell r="CG57">
            <v>727</v>
          </cell>
          <cell r="CH57">
            <v>558</v>
          </cell>
          <cell r="CI57">
            <v>508</v>
          </cell>
          <cell r="CJ57">
            <v>566</v>
          </cell>
          <cell r="CK57">
            <v>532</v>
          </cell>
          <cell r="CL57">
            <v>496</v>
          </cell>
          <cell r="CM57">
            <v>442</v>
          </cell>
          <cell r="CN57">
            <v>395</v>
          </cell>
          <cell r="CO57">
            <v>378</v>
          </cell>
          <cell r="CP57">
            <v>310</v>
          </cell>
          <cell r="CQ57">
            <v>272</v>
          </cell>
          <cell r="CR57">
            <v>252</v>
          </cell>
          <cell r="CS57">
            <v>192</v>
          </cell>
          <cell r="CT57">
            <v>675</v>
          </cell>
        </row>
        <row r="58">
          <cell r="A58" t="str">
            <v>E38000201</v>
          </cell>
          <cell r="B58" t="str">
            <v>NHS West Leicestershire CCG</v>
          </cell>
          <cell r="C58" t="str">
            <v>E54000015</v>
          </cell>
          <cell r="D58" t="str">
            <v>Leicester, Leicestershire and Rutland</v>
          </cell>
          <cell r="E58" t="str">
            <v>E40000008</v>
          </cell>
          <cell r="F58" t="str">
            <v>Midlands</v>
          </cell>
          <cell r="G58">
            <v>204835</v>
          </cell>
          <cell r="H58">
            <v>1969</v>
          </cell>
          <cell r="I58">
            <v>2038</v>
          </cell>
          <cell r="J58">
            <v>2275</v>
          </cell>
          <cell r="K58">
            <v>2284</v>
          </cell>
          <cell r="L58">
            <v>2385</v>
          </cell>
          <cell r="M58">
            <v>2348</v>
          </cell>
          <cell r="N58">
            <v>2221</v>
          </cell>
          <cell r="O58">
            <v>2415</v>
          </cell>
          <cell r="P58">
            <v>2533</v>
          </cell>
          <cell r="Q58">
            <v>2573</v>
          </cell>
          <cell r="R58">
            <v>2385</v>
          </cell>
          <cell r="S58">
            <v>2351</v>
          </cell>
          <cell r="T58">
            <v>2435</v>
          </cell>
          <cell r="U58">
            <v>2405</v>
          </cell>
          <cell r="V58">
            <v>2359</v>
          </cell>
          <cell r="W58">
            <v>2340</v>
          </cell>
          <cell r="X58">
            <v>2345</v>
          </cell>
          <cell r="Y58">
            <v>2297</v>
          </cell>
          <cell r="Z58">
            <v>2494</v>
          </cell>
          <cell r="AA58">
            <v>3316</v>
          </cell>
          <cell r="AB58">
            <v>3743</v>
          </cell>
          <cell r="AC58">
            <v>3218</v>
          </cell>
          <cell r="AD58">
            <v>3108</v>
          </cell>
          <cell r="AE58">
            <v>2828</v>
          </cell>
          <cell r="AF58">
            <v>2595</v>
          </cell>
          <cell r="AG58">
            <v>2821</v>
          </cell>
          <cell r="AH58">
            <v>2799</v>
          </cell>
          <cell r="AI58">
            <v>2628</v>
          </cell>
          <cell r="AJ58">
            <v>2686</v>
          </cell>
          <cell r="AK58">
            <v>2824</v>
          </cell>
          <cell r="AL58">
            <v>2425</v>
          </cell>
          <cell r="AM58">
            <v>2397</v>
          </cell>
          <cell r="AN58">
            <v>2356</v>
          </cell>
          <cell r="AO58">
            <v>2185</v>
          </cell>
          <cell r="AP58">
            <v>2339</v>
          </cell>
          <cell r="AQ58">
            <v>2545</v>
          </cell>
          <cell r="AR58">
            <v>2316</v>
          </cell>
          <cell r="AS58">
            <v>2314</v>
          </cell>
          <cell r="AT58">
            <v>2407</v>
          </cell>
          <cell r="AU58">
            <v>2376</v>
          </cell>
          <cell r="AV58">
            <v>2536</v>
          </cell>
          <cell r="AW58">
            <v>2357</v>
          </cell>
          <cell r="AX58">
            <v>2095</v>
          </cell>
          <cell r="AY58">
            <v>2284</v>
          </cell>
          <cell r="AZ58">
            <v>2373</v>
          </cell>
          <cell r="BA58">
            <v>2371</v>
          </cell>
          <cell r="BB58">
            <v>2474</v>
          </cell>
          <cell r="BC58">
            <v>2761</v>
          </cell>
          <cell r="BD58">
            <v>2871</v>
          </cell>
          <cell r="BE58">
            <v>2996</v>
          </cell>
          <cell r="BF58">
            <v>2815</v>
          </cell>
          <cell r="BG58">
            <v>2964</v>
          </cell>
          <cell r="BH58">
            <v>2956</v>
          </cell>
          <cell r="BI58">
            <v>3042</v>
          </cell>
          <cell r="BJ58">
            <v>2963</v>
          </cell>
          <cell r="BK58">
            <v>2930</v>
          </cell>
          <cell r="BL58">
            <v>2916</v>
          </cell>
          <cell r="BM58">
            <v>2743</v>
          </cell>
          <cell r="BN58">
            <v>2743</v>
          </cell>
          <cell r="BO58">
            <v>2775</v>
          </cell>
          <cell r="BP58">
            <v>2525</v>
          </cell>
          <cell r="BQ58">
            <v>2502</v>
          </cell>
          <cell r="BR58">
            <v>2384</v>
          </cell>
          <cell r="BS58">
            <v>2334</v>
          </cell>
          <cell r="BT58">
            <v>2319</v>
          </cell>
          <cell r="BU58">
            <v>2210</v>
          </cell>
          <cell r="BV58">
            <v>2158</v>
          </cell>
          <cell r="BW58">
            <v>2219</v>
          </cell>
          <cell r="BX58">
            <v>2183</v>
          </cell>
          <cell r="BY58">
            <v>2154</v>
          </cell>
          <cell r="BZ58">
            <v>2160</v>
          </cell>
          <cell r="CA58">
            <v>2226</v>
          </cell>
          <cell r="CB58">
            <v>2328</v>
          </cell>
          <cell r="CC58">
            <v>2563</v>
          </cell>
          <cell r="CD58">
            <v>1875</v>
          </cell>
          <cell r="CE58">
            <v>1841</v>
          </cell>
          <cell r="CF58">
            <v>1753</v>
          </cell>
          <cell r="CG58">
            <v>1611</v>
          </cell>
          <cell r="CH58">
            <v>1318</v>
          </cell>
          <cell r="CI58">
            <v>1111</v>
          </cell>
          <cell r="CJ58">
            <v>1126</v>
          </cell>
          <cell r="CK58">
            <v>1094</v>
          </cell>
          <cell r="CL58">
            <v>1001</v>
          </cell>
          <cell r="CM58">
            <v>863</v>
          </cell>
          <cell r="CN58">
            <v>748</v>
          </cell>
          <cell r="CO58">
            <v>677</v>
          </cell>
          <cell r="CP58">
            <v>531</v>
          </cell>
          <cell r="CQ58">
            <v>507</v>
          </cell>
          <cell r="CR58">
            <v>438</v>
          </cell>
          <cell r="CS58">
            <v>388</v>
          </cell>
          <cell r="CT58">
            <v>1045</v>
          </cell>
        </row>
        <row r="59">
          <cell r="A59" t="str">
            <v>E38000250</v>
          </cell>
          <cell r="B59" t="str">
            <v>NHS Black Country and West Birmingham CCG</v>
          </cell>
          <cell r="C59" t="str">
            <v>E54000016</v>
          </cell>
          <cell r="D59" t="str">
            <v>The Black Country and West Birmingham</v>
          </cell>
          <cell r="E59" t="str">
            <v>E40000008</v>
          </cell>
          <cell r="F59" t="str">
            <v>Midlands</v>
          </cell>
          <cell r="G59">
            <v>686215</v>
          </cell>
          <cell r="H59">
            <v>8662</v>
          </cell>
          <cell r="I59">
            <v>9081</v>
          </cell>
          <cell r="J59">
            <v>9362</v>
          </cell>
          <cell r="K59">
            <v>9507</v>
          </cell>
          <cell r="L59">
            <v>9740</v>
          </cell>
          <cell r="M59">
            <v>9637</v>
          </cell>
          <cell r="N59">
            <v>9805</v>
          </cell>
          <cell r="O59">
            <v>10268</v>
          </cell>
          <cell r="P59">
            <v>10190</v>
          </cell>
          <cell r="Q59">
            <v>9667</v>
          </cell>
          <cell r="R59">
            <v>9713</v>
          </cell>
          <cell r="S59">
            <v>9596</v>
          </cell>
          <cell r="T59">
            <v>9767</v>
          </cell>
          <cell r="U59">
            <v>9105</v>
          </cell>
          <cell r="V59">
            <v>9357</v>
          </cell>
          <cell r="W59">
            <v>9077</v>
          </cell>
          <cell r="X59">
            <v>8831</v>
          </cell>
          <cell r="Y59">
            <v>8429</v>
          </cell>
          <cell r="Z59">
            <v>8435</v>
          </cell>
          <cell r="AA59">
            <v>7946</v>
          </cell>
          <cell r="AB59">
            <v>8129</v>
          </cell>
          <cell r="AC59">
            <v>8433</v>
          </cell>
          <cell r="AD59">
            <v>8904</v>
          </cell>
          <cell r="AE59">
            <v>9423</v>
          </cell>
          <cell r="AF59">
            <v>9247</v>
          </cell>
          <cell r="AG59">
            <v>9774</v>
          </cell>
          <cell r="AH59">
            <v>9749</v>
          </cell>
          <cell r="AI59">
            <v>9998</v>
          </cell>
          <cell r="AJ59">
            <v>10078</v>
          </cell>
          <cell r="AK59">
            <v>10216</v>
          </cell>
          <cell r="AL59">
            <v>9879</v>
          </cell>
          <cell r="AM59">
            <v>9840</v>
          </cell>
          <cell r="AN59">
            <v>9914</v>
          </cell>
          <cell r="AO59">
            <v>9581</v>
          </cell>
          <cell r="AP59">
            <v>9802</v>
          </cell>
          <cell r="AQ59">
            <v>9815</v>
          </cell>
          <cell r="AR59">
            <v>9302</v>
          </cell>
          <cell r="AS59">
            <v>9513</v>
          </cell>
          <cell r="AT59">
            <v>9076</v>
          </cell>
          <cell r="AU59">
            <v>9085</v>
          </cell>
          <cell r="AV59">
            <v>9241</v>
          </cell>
          <cell r="AW59">
            <v>8763</v>
          </cell>
          <cell r="AX59">
            <v>8147</v>
          </cell>
          <cell r="AY59">
            <v>7834</v>
          </cell>
          <cell r="AZ59">
            <v>8261</v>
          </cell>
          <cell r="BA59">
            <v>8290</v>
          </cell>
          <cell r="BB59">
            <v>8553</v>
          </cell>
          <cell r="BC59">
            <v>8761</v>
          </cell>
          <cell r="BD59">
            <v>9200</v>
          </cell>
          <cell r="BE59">
            <v>9181</v>
          </cell>
          <cell r="BF59">
            <v>9272</v>
          </cell>
          <cell r="BG59">
            <v>9254</v>
          </cell>
          <cell r="BH59">
            <v>9185</v>
          </cell>
          <cell r="BI59">
            <v>8976</v>
          </cell>
          <cell r="BJ59">
            <v>8824</v>
          </cell>
          <cell r="BK59">
            <v>8503</v>
          </cell>
          <cell r="BL59">
            <v>8706</v>
          </cell>
          <cell r="BM59">
            <v>8369</v>
          </cell>
          <cell r="BN59">
            <v>8333</v>
          </cell>
          <cell r="BO59">
            <v>7927</v>
          </cell>
          <cell r="BP59">
            <v>7229</v>
          </cell>
          <cell r="BQ59">
            <v>7101</v>
          </cell>
          <cell r="BR59">
            <v>6915</v>
          </cell>
          <cell r="BS59">
            <v>6651</v>
          </cell>
          <cell r="BT59">
            <v>6346</v>
          </cell>
          <cell r="BU59">
            <v>6174</v>
          </cell>
          <cell r="BV59">
            <v>5920</v>
          </cell>
          <cell r="BW59">
            <v>6031</v>
          </cell>
          <cell r="BX59">
            <v>5742</v>
          </cell>
          <cell r="BY59">
            <v>5514</v>
          </cell>
          <cell r="BZ59">
            <v>5401</v>
          </cell>
          <cell r="CA59">
            <v>5457</v>
          </cell>
          <cell r="CB59">
            <v>5551</v>
          </cell>
          <cell r="CC59">
            <v>5845</v>
          </cell>
          <cell r="CD59">
            <v>4553</v>
          </cell>
          <cell r="CE59">
            <v>4542</v>
          </cell>
          <cell r="CF59">
            <v>4599</v>
          </cell>
          <cell r="CG59">
            <v>4300</v>
          </cell>
          <cell r="CH59">
            <v>3845</v>
          </cell>
          <cell r="CI59">
            <v>3353</v>
          </cell>
          <cell r="CJ59">
            <v>3366</v>
          </cell>
          <cell r="CK59">
            <v>3122</v>
          </cell>
          <cell r="CL59">
            <v>2997</v>
          </cell>
          <cell r="CM59">
            <v>2659</v>
          </cell>
          <cell r="CN59">
            <v>2386</v>
          </cell>
          <cell r="CO59">
            <v>2130</v>
          </cell>
          <cell r="CP59">
            <v>1739</v>
          </cell>
          <cell r="CQ59">
            <v>1527</v>
          </cell>
          <cell r="CR59">
            <v>1296</v>
          </cell>
          <cell r="CS59">
            <v>1090</v>
          </cell>
          <cell r="CT59">
            <v>3321</v>
          </cell>
        </row>
        <row r="60">
          <cell r="A60" t="str">
            <v>E38000220</v>
          </cell>
          <cell r="B60" t="str">
            <v>NHS Birmingham and Solihull CCG</v>
          </cell>
          <cell r="C60" t="str">
            <v>E54000017</v>
          </cell>
          <cell r="D60" t="str">
            <v>Birmingham and Solihull</v>
          </cell>
          <cell r="E60" t="str">
            <v>E40000008</v>
          </cell>
          <cell r="F60" t="str">
            <v>Midlands</v>
          </cell>
          <cell r="G60">
            <v>580301</v>
          </cell>
          <cell r="H60">
            <v>7573</v>
          </cell>
          <cell r="I60">
            <v>7950</v>
          </cell>
          <cell r="J60">
            <v>8020</v>
          </cell>
          <cell r="K60">
            <v>8483</v>
          </cell>
          <cell r="L60">
            <v>8484</v>
          </cell>
          <cell r="M60">
            <v>8425</v>
          </cell>
          <cell r="N60">
            <v>8751</v>
          </cell>
          <cell r="O60">
            <v>8670</v>
          </cell>
          <cell r="P60">
            <v>8934</v>
          </cell>
          <cell r="Q60">
            <v>8485</v>
          </cell>
          <cell r="R60">
            <v>8195</v>
          </cell>
          <cell r="S60">
            <v>8386</v>
          </cell>
          <cell r="T60">
            <v>8419</v>
          </cell>
          <cell r="U60">
            <v>8388</v>
          </cell>
          <cell r="V60">
            <v>8038</v>
          </cell>
          <cell r="W60">
            <v>7877</v>
          </cell>
          <cell r="X60">
            <v>7808</v>
          </cell>
          <cell r="Y60">
            <v>7642</v>
          </cell>
          <cell r="Z60">
            <v>7607</v>
          </cell>
          <cell r="AA60">
            <v>8957</v>
          </cell>
          <cell r="AB60">
            <v>9834</v>
          </cell>
          <cell r="AC60">
            <v>10068</v>
          </cell>
          <cell r="AD60">
            <v>9937</v>
          </cell>
          <cell r="AE60">
            <v>9932</v>
          </cell>
          <cell r="AF60">
            <v>9580</v>
          </cell>
          <cell r="AG60">
            <v>9157</v>
          </cell>
          <cell r="AH60">
            <v>9608</v>
          </cell>
          <cell r="AI60">
            <v>9224</v>
          </cell>
          <cell r="AJ60">
            <v>9309</v>
          </cell>
          <cell r="AK60">
            <v>9354</v>
          </cell>
          <cell r="AL60">
            <v>8699</v>
          </cell>
          <cell r="AM60">
            <v>8181</v>
          </cell>
          <cell r="AN60">
            <v>8002</v>
          </cell>
          <cell r="AO60">
            <v>7642</v>
          </cell>
          <cell r="AP60">
            <v>7655</v>
          </cell>
          <cell r="AQ60">
            <v>7678</v>
          </cell>
          <cell r="AR60">
            <v>7202</v>
          </cell>
          <cell r="AS60">
            <v>7333</v>
          </cell>
          <cell r="AT60">
            <v>7098</v>
          </cell>
          <cell r="AU60">
            <v>7309</v>
          </cell>
          <cell r="AV60">
            <v>7303</v>
          </cell>
          <cell r="AW60">
            <v>6935</v>
          </cell>
          <cell r="AX60">
            <v>6451</v>
          </cell>
          <cell r="AY60">
            <v>6414</v>
          </cell>
          <cell r="AZ60">
            <v>6473</v>
          </cell>
          <cell r="BA60">
            <v>6499</v>
          </cell>
          <cell r="BB60">
            <v>6615</v>
          </cell>
          <cell r="BC60">
            <v>6835</v>
          </cell>
          <cell r="BD60">
            <v>6996</v>
          </cell>
          <cell r="BE60">
            <v>6971</v>
          </cell>
          <cell r="BF60">
            <v>6947</v>
          </cell>
          <cell r="BG60">
            <v>7127</v>
          </cell>
          <cell r="BH60">
            <v>7027</v>
          </cell>
          <cell r="BI60">
            <v>6810</v>
          </cell>
          <cell r="BJ60">
            <v>6907</v>
          </cell>
          <cell r="BK60">
            <v>6871</v>
          </cell>
          <cell r="BL60">
            <v>6603</v>
          </cell>
          <cell r="BM60">
            <v>6651</v>
          </cell>
          <cell r="BN60">
            <v>6485</v>
          </cell>
          <cell r="BO60">
            <v>6022</v>
          </cell>
          <cell r="BP60">
            <v>5732</v>
          </cell>
          <cell r="BQ60">
            <v>5539</v>
          </cell>
          <cell r="BR60">
            <v>5554</v>
          </cell>
          <cell r="BS60">
            <v>5191</v>
          </cell>
          <cell r="BT60">
            <v>4929</v>
          </cell>
          <cell r="BU60">
            <v>4880</v>
          </cell>
          <cell r="BV60">
            <v>4849</v>
          </cell>
          <cell r="BW60">
            <v>4696</v>
          </cell>
          <cell r="BX60">
            <v>4484</v>
          </cell>
          <cell r="BY60">
            <v>4312</v>
          </cell>
          <cell r="BZ60">
            <v>4286</v>
          </cell>
          <cell r="CA60">
            <v>4198</v>
          </cell>
          <cell r="CB60">
            <v>4327</v>
          </cell>
          <cell r="CC60">
            <v>4660</v>
          </cell>
          <cell r="CD60">
            <v>3574</v>
          </cell>
          <cell r="CE60">
            <v>3564</v>
          </cell>
          <cell r="CF60">
            <v>3545</v>
          </cell>
          <cell r="CG60">
            <v>3186</v>
          </cell>
          <cell r="CH60">
            <v>2784</v>
          </cell>
          <cell r="CI60">
            <v>2397</v>
          </cell>
          <cell r="CJ60">
            <v>2462</v>
          </cell>
          <cell r="CK60">
            <v>2486</v>
          </cell>
          <cell r="CL60">
            <v>2184</v>
          </cell>
          <cell r="CM60">
            <v>2050</v>
          </cell>
          <cell r="CN60">
            <v>1872</v>
          </cell>
          <cell r="CO60">
            <v>1706</v>
          </cell>
          <cell r="CP60">
            <v>1384</v>
          </cell>
          <cell r="CQ60">
            <v>1386</v>
          </cell>
          <cell r="CR60">
            <v>1117</v>
          </cell>
          <cell r="CS60">
            <v>967</v>
          </cell>
          <cell r="CT60">
            <v>3164</v>
          </cell>
        </row>
        <row r="61">
          <cell r="A61" t="str">
            <v>E38000251</v>
          </cell>
          <cell r="B61" t="str">
            <v>NHS Coventry and Warwickshire CCG</v>
          </cell>
          <cell r="C61" t="str">
            <v>E54000018</v>
          </cell>
          <cell r="D61" t="str">
            <v>Coventry and Warwickshire</v>
          </cell>
          <cell r="E61" t="str">
            <v>E40000008</v>
          </cell>
          <cell r="F61" t="str">
            <v>Midlands</v>
          </cell>
          <cell r="G61">
            <v>481624</v>
          </cell>
          <cell r="H61">
            <v>5158</v>
          </cell>
          <cell r="I61">
            <v>5523</v>
          </cell>
          <cell r="J61">
            <v>5547</v>
          </cell>
          <cell r="K61">
            <v>5685</v>
          </cell>
          <cell r="L61">
            <v>5893</v>
          </cell>
          <cell r="M61">
            <v>5842</v>
          </cell>
          <cell r="N61">
            <v>5874</v>
          </cell>
          <cell r="O61">
            <v>5983</v>
          </cell>
          <cell r="P61">
            <v>6247</v>
          </cell>
          <cell r="Q61">
            <v>6134</v>
          </cell>
          <cell r="R61">
            <v>5998</v>
          </cell>
          <cell r="S61">
            <v>5896</v>
          </cell>
          <cell r="T61">
            <v>5865</v>
          </cell>
          <cell r="U61">
            <v>5737</v>
          </cell>
          <cell r="V61">
            <v>5552</v>
          </cell>
          <cell r="W61">
            <v>5206</v>
          </cell>
          <cell r="X61">
            <v>5223</v>
          </cell>
          <cell r="Y61">
            <v>5146</v>
          </cell>
          <cell r="Z61">
            <v>5487</v>
          </cell>
          <cell r="AA61">
            <v>7232</v>
          </cell>
          <cell r="AB61">
            <v>8070</v>
          </cell>
          <cell r="AC61">
            <v>8304</v>
          </cell>
          <cell r="AD61">
            <v>7946</v>
          </cell>
          <cell r="AE61">
            <v>7911</v>
          </cell>
          <cell r="AF61">
            <v>7986</v>
          </cell>
          <cell r="AG61">
            <v>7961</v>
          </cell>
          <cell r="AH61">
            <v>7846</v>
          </cell>
          <cell r="AI61">
            <v>7740</v>
          </cell>
          <cell r="AJ61">
            <v>7963</v>
          </cell>
          <cell r="AK61">
            <v>8192</v>
          </cell>
          <cell r="AL61">
            <v>7929</v>
          </cell>
          <cell r="AM61">
            <v>7388</v>
          </cell>
          <cell r="AN61">
            <v>6809</v>
          </cell>
          <cell r="AO61">
            <v>6473</v>
          </cell>
          <cell r="AP61">
            <v>6612</v>
          </cell>
          <cell r="AQ61">
            <v>6427</v>
          </cell>
          <cell r="AR61">
            <v>6021</v>
          </cell>
          <cell r="AS61">
            <v>6018</v>
          </cell>
          <cell r="AT61">
            <v>5904</v>
          </cell>
          <cell r="AU61">
            <v>6002</v>
          </cell>
          <cell r="AV61">
            <v>5817</v>
          </cell>
          <cell r="AW61">
            <v>5641</v>
          </cell>
          <cell r="AX61">
            <v>5348</v>
          </cell>
          <cell r="AY61">
            <v>5249</v>
          </cell>
          <cell r="AZ61">
            <v>5360</v>
          </cell>
          <cell r="BA61">
            <v>5493</v>
          </cell>
          <cell r="BB61">
            <v>5673</v>
          </cell>
          <cell r="BC61">
            <v>5799</v>
          </cell>
          <cell r="BD61">
            <v>6063</v>
          </cell>
          <cell r="BE61">
            <v>6139</v>
          </cell>
          <cell r="BF61">
            <v>6009</v>
          </cell>
          <cell r="BG61">
            <v>6205</v>
          </cell>
          <cell r="BH61">
            <v>6153</v>
          </cell>
          <cell r="BI61">
            <v>6096</v>
          </cell>
          <cell r="BJ61">
            <v>6192</v>
          </cell>
          <cell r="BK61">
            <v>6037</v>
          </cell>
          <cell r="BL61">
            <v>6096</v>
          </cell>
          <cell r="BM61">
            <v>6082</v>
          </cell>
          <cell r="BN61">
            <v>5835</v>
          </cell>
          <cell r="BO61">
            <v>5617</v>
          </cell>
          <cell r="BP61">
            <v>5401</v>
          </cell>
          <cell r="BQ61">
            <v>5316</v>
          </cell>
          <cell r="BR61">
            <v>4985</v>
          </cell>
          <cell r="BS61">
            <v>4738</v>
          </cell>
          <cell r="BT61">
            <v>4549</v>
          </cell>
          <cell r="BU61">
            <v>4389</v>
          </cell>
          <cell r="BV61">
            <v>4438</v>
          </cell>
          <cell r="BW61">
            <v>4366</v>
          </cell>
          <cell r="BX61">
            <v>4079</v>
          </cell>
          <cell r="BY61">
            <v>4165</v>
          </cell>
          <cell r="BZ61">
            <v>4263</v>
          </cell>
          <cell r="CA61">
            <v>4299</v>
          </cell>
          <cell r="CB61">
            <v>4454</v>
          </cell>
          <cell r="CC61">
            <v>4724</v>
          </cell>
          <cell r="CD61">
            <v>3940</v>
          </cell>
          <cell r="CE61">
            <v>3943</v>
          </cell>
          <cell r="CF61">
            <v>3694</v>
          </cell>
          <cell r="CG61">
            <v>3407</v>
          </cell>
          <cell r="CH61">
            <v>2832</v>
          </cell>
          <cell r="CI61">
            <v>2465</v>
          </cell>
          <cell r="CJ61">
            <v>2429</v>
          </cell>
          <cell r="CK61">
            <v>2439</v>
          </cell>
          <cell r="CL61">
            <v>2290</v>
          </cell>
          <cell r="CM61">
            <v>2049</v>
          </cell>
          <cell r="CN61">
            <v>1796</v>
          </cell>
          <cell r="CO61">
            <v>1510</v>
          </cell>
          <cell r="CP61">
            <v>1276</v>
          </cell>
          <cell r="CQ61">
            <v>1150</v>
          </cell>
          <cell r="CR61">
            <v>1010</v>
          </cell>
          <cell r="CS61">
            <v>855</v>
          </cell>
          <cell r="CT61">
            <v>2739</v>
          </cell>
        </row>
        <row r="62">
          <cell r="A62" t="str">
            <v>E38000236</v>
          </cell>
          <cell r="B62" t="str">
            <v>NHS Herefordshire and Worcestershire CCG</v>
          </cell>
          <cell r="C62" t="str">
            <v>E54000019</v>
          </cell>
          <cell r="D62" t="str">
            <v>Herefordshire and Worcestershire</v>
          </cell>
          <cell r="E62" t="str">
            <v>E40000008</v>
          </cell>
          <cell r="F62" t="str">
            <v>Midlands</v>
          </cell>
          <cell r="G62">
            <v>389585</v>
          </cell>
          <cell r="H62">
            <v>3586</v>
          </cell>
          <cell r="I62">
            <v>3824</v>
          </cell>
          <cell r="J62">
            <v>4052</v>
          </cell>
          <cell r="K62">
            <v>4265</v>
          </cell>
          <cell r="L62">
            <v>4399</v>
          </cell>
          <cell r="M62">
            <v>4458</v>
          </cell>
          <cell r="N62">
            <v>4499</v>
          </cell>
          <cell r="O62">
            <v>4763</v>
          </cell>
          <cell r="P62">
            <v>4819</v>
          </cell>
          <cell r="Q62">
            <v>4733</v>
          </cell>
          <cell r="R62">
            <v>4693</v>
          </cell>
          <cell r="S62">
            <v>4645</v>
          </cell>
          <cell r="T62">
            <v>4792</v>
          </cell>
          <cell r="U62">
            <v>4647</v>
          </cell>
          <cell r="V62">
            <v>4365</v>
          </cell>
          <cell r="W62">
            <v>4503</v>
          </cell>
          <cell r="X62">
            <v>4431</v>
          </cell>
          <cell r="Y62">
            <v>4179</v>
          </cell>
          <cell r="Z62">
            <v>4041</v>
          </cell>
          <cell r="AA62">
            <v>3450</v>
          </cell>
          <cell r="AB62">
            <v>3420</v>
          </cell>
          <cell r="AC62">
            <v>3545</v>
          </cell>
          <cell r="AD62">
            <v>3987</v>
          </cell>
          <cell r="AE62">
            <v>4271</v>
          </cell>
          <cell r="AF62">
            <v>4449</v>
          </cell>
          <cell r="AG62">
            <v>4271</v>
          </cell>
          <cell r="AH62">
            <v>4482</v>
          </cell>
          <cell r="AI62">
            <v>4453</v>
          </cell>
          <cell r="AJ62">
            <v>4462</v>
          </cell>
          <cell r="AK62">
            <v>4773</v>
          </cell>
          <cell r="AL62">
            <v>4712</v>
          </cell>
          <cell r="AM62">
            <v>4557</v>
          </cell>
          <cell r="AN62">
            <v>4481</v>
          </cell>
          <cell r="AO62">
            <v>4454</v>
          </cell>
          <cell r="AP62">
            <v>4536</v>
          </cell>
          <cell r="AQ62">
            <v>4428</v>
          </cell>
          <cell r="AR62">
            <v>4332</v>
          </cell>
          <cell r="AS62">
            <v>4404</v>
          </cell>
          <cell r="AT62">
            <v>4465</v>
          </cell>
          <cell r="AU62">
            <v>4539</v>
          </cell>
          <cell r="AV62">
            <v>4550</v>
          </cell>
          <cell r="AW62">
            <v>4453</v>
          </cell>
          <cell r="AX62">
            <v>4233</v>
          </cell>
          <cell r="AY62">
            <v>4243</v>
          </cell>
          <cell r="AZ62">
            <v>4374</v>
          </cell>
          <cell r="BA62">
            <v>4490</v>
          </cell>
          <cell r="BB62">
            <v>4714</v>
          </cell>
          <cell r="BC62">
            <v>4913</v>
          </cell>
          <cell r="BD62">
            <v>5293</v>
          </cell>
          <cell r="BE62">
            <v>5436</v>
          </cell>
          <cell r="BF62">
            <v>5344</v>
          </cell>
          <cell r="BG62">
            <v>5571</v>
          </cell>
          <cell r="BH62">
            <v>5566</v>
          </cell>
          <cell r="BI62">
            <v>5929</v>
          </cell>
          <cell r="BJ62">
            <v>5933</v>
          </cell>
          <cell r="BK62">
            <v>5951</v>
          </cell>
          <cell r="BL62">
            <v>5866</v>
          </cell>
          <cell r="BM62">
            <v>5821</v>
          </cell>
          <cell r="BN62">
            <v>5661</v>
          </cell>
          <cell r="BO62">
            <v>5432</v>
          </cell>
          <cell r="BP62">
            <v>5242</v>
          </cell>
          <cell r="BQ62">
            <v>5159</v>
          </cell>
          <cell r="BR62">
            <v>5096</v>
          </cell>
          <cell r="BS62">
            <v>4744</v>
          </cell>
          <cell r="BT62">
            <v>4764</v>
          </cell>
          <cell r="BU62">
            <v>4649</v>
          </cell>
          <cell r="BV62">
            <v>4835</v>
          </cell>
          <cell r="BW62">
            <v>4784</v>
          </cell>
          <cell r="BX62">
            <v>4681</v>
          </cell>
          <cell r="BY62">
            <v>4683</v>
          </cell>
          <cell r="BZ62">
            <v>4851</v>
          </cell>
          <cell r="CA62">
            <v>5122</v>
          </cell>
          <cell r="CB62">
            <v>5132</v>
          </cell>
          <cell r="CC62">
            <v>5381</v>
          </cell>
          <cell r="CD62">
            <v>4189</v>
          </cell>
          <cell r="CE62">
            <v>4016</v>
          </cell>
          <cell r="CF62">
            <v>4135</v>
          </cell>
          <cell r="CG62">
            <v>3526</v>
          </cell>
          <cell r="CH62">
            <v>3179</v>
          </cell>
          <cell r="CI62">
            <v>2638</v>
          </cell>
          <cell r="CJ62">
            <v>2613</v>
          </cell>
          <cell r="CK62">
            <v>2582</v>
          </cell>
          <cell r="CL62">
            <v>2280</v>
          </cell>
          <cell r="CM62">
            <v>2189</v>
          </cell>
          <cell r="CN62">
            <v>1863</v>
          </cell>
          <cell r="CO62">
            <v>1731</v>
          </cell>
          <cell r="CP62">
            <v>1450</v>
          </cell>
          <cell r="CQ62">
            <v>1190</v>
          </cell>
          <cell r="CR62">
            <v>1122</v>
          </cell>
          <cell r="CS62">
            <v>857</v>
          </cell>
          <cell r="CT62">
            <v>2964</v>
          </cell>
        </row>
        <row r="63">
          <cell r="A63" t="str">
            <v>E38000242</v>
          </cell>
          <cell r="B63" t="str">
            <v>NHS Northamptonshire CCG</v>
          </cell>
          <cell r="C63" t="str">
            <v>E54000020</v>
          </cell>
          <cell r="D63" t="str">
            <v>Northamptonshire</v>
          </cell>
          <cell r="E63" t="str">
            <v>E40000008</v>
          </cell>
          <cell r="F63" t="str">
            <v>Midlands</v>
          </cell>
          <cell r="G63">
            <v>366197</v>
          </cell>
          <cell r="H63">
            <v>4287</v>
          </cell>
          <cell r="I63">
            <v>4404</v>
          </cell>
          <cell r="J63">
            <v>4570</v>
          </cell>
          <cell r="K63">
            <v>4740</v>
          </cell>
          <cell r="L63">
            <v>4972</v>
          </cell>
          <cell r="M63">
            <v>5022</v>
          </cell>
          <cell r="N63">
            <v>5053</v>
          </cell>
          <cell r="O63">
            <v>5102</v>
          </cell>
          <cell r="P63">
            <v>5273</v>
          </cell>
          <cell r="Q63">
            <v>5204</v>
          </cell>
          <cell r="R63">
            <v>5124</v>
          </cell>
          <cell r="S63">
            <v>5039</v>
          </cell>
          <cell r="T63">
            <v>5070</v>
          </cell>
          <cell r="U63">
            <v>4786</v>
          </cell>
          <cell r="V63">
            <v>4571</v>
          </cell>
          <cell r="W63">
            <v>4277</v>
          </cell>
          <cell r="X63">
            <v>4393</v>
          </cell>
          <cell r="Y63">
            <v>4279</v>
          </cell>
          <cell r="Z63">
            <v>3979</v>
          </cell>
          <cell r="AA63">
            <v>3547</v>
          </cell>
          <cell r="AB63">
            <v>3603</v>
          </cell>
          <cell r="AC63">
            <v>3638</v>
          </cell>
          <cell r="AD63">
            <v>3738</v>
          </cell>
          <cell r="AE63">
            <v>4216</v>
          </cell>
          <cell r="AF63">
            <v>4223</v>
          </cell>
          <cell r="AG63">
            <v>4380</v>
          </cell>
          <cell r="AH63">
            <v>4183</v>
          </cell>
          <cell r="AI63">
            <v>4459</v>
          </cell>
          <cell r="AJ63">
            <v>4454</v>
          </cell>
          <cell r="AK63">
            <v>4639</v>
          </cell>
          <cell r="AL63">
            <v>4492</v>
          </cell>
          <cell r="AM63">
            <v>4362</v>
          </cell>
          <cell r="AN63">
            <v>4805</v>
          </cell>
          <cell r="AO63">
            <v>4486</v>
          </cell>
          <cell r="AP63">
            <v>4697</v>
          </cell>
          <cell r="AQ63">
            <v>4700</v>
          </cell>
          <cell r="AR63">
            <v>4634</v>
          </cell>
          <cell r="AS63">
            <v>4883</v>
          </cell>
          <cell r="AT63">
            <v>4860</v>
          </cell>
          <cell r="AU63">
            <v>4979</v>
          </cell>
          <cell r="AV63">
            <v>5087</v>
          </cell>
          <cell r="AW63">
            <v>4971</v>
          </cell>
          <cell r="AX63">
            <v>4487</v>
          </cell>
          <cell r="AY63">
            <v>4469</v>
          </cell>
          <cell r="AZ63">
            <v>4592</v>
          </cell>
          <cell r="BA63">
            <v>4707</v>
          </cell>
          <cell r="BB63">
            <v>4983</v>
          </cell>
          <cell r="BC63">
            <v>5081</v>
          </cell>
          <cell r="BD63">
            <v>5226</v>
          </cell>
          <cell r="BE63">
            <v>5425</v>
          </cell>
          <cell r="BF63">
            <v>5175</v>
          </cell>
          <cell r="BG63">
            <v>5353</v>
          </cell>
          <cell r="BH63">
            <v>5306</v>
          </cell>
          <cell r="BI63">
            <v>5447</v>
          </cell>
          <cell r="BJ63">
            <v>5379</v>
          </cell>
          <cell r="BK63">
            <v>5582</v>
          </cell>
          <cell r="BL63">
            <v>5265</v>
          </cell>
          <cell r="BM63">
            <v>5108</v>
          </cell>
          <cell r="BN63">
            <v>4897</v>
          </cell>
          <cell r="BO63">
            <v>4579</v>
          </cell>
          <cell r="BP63">
            <v>4431</v>
          </cell>
          <cell r="BQ63">
            <v>4228</v>
          </cell>
          <cell r="BR63">
            <v>4162</v>
          </cell>
          <cell r="BS63">
            <v>4033</v>
          </cell>
          <cell r="BT63">
            <v>3764</v>
          </cell>
          <cell r="BU63">
            <v>3752</v>
          </cell>
          <cell r="BV63">
            <v>3801</v>
          </cell>
          <cell r="BW63">
            <v>3563</v>
          </cell>
          <cell r="BX63">
            <v>3504</v>
          </cell>
          <cell r="BY63">
            <v>3495</v>
          </cell>
          <cell r="BZ63">
            <v>3533</v>
          </cell>
          <cell r="CA63">
            <v>3616</v>
          </cell>
          <cell r="CB63">
            <v>3812</v>
          </cell>
          <cell r="CC63">
            <v>4042</v>
          </cell>
          <cell r="CD63">
            <v>3121</v>
          </cell>
          <cell r="CE63">
            <v>2969</v>
          </cell>
          <cell r="CF63">
            <v>2827</v>
          </cell>
          <cell r="CG63">
            <v>2356</v>
          </cell>
          <cell r="CH63">
            <v>2274</v>
          </cell>
          <cell r="CI63">
            <v>1880</v>
          </cell>
          <cell r="CJ63">
            <v>1736</v>
          </cell>
          <cell r="CK63">
            <v>1725</v>
          </cell>
          <cell r="CL63">
            <v>1556</v>
          </cell>
          <cell r="CM63">
            <v>1318</v>
          </cell>
          <cell r="CN63">
            <v>1302</v>
          </cell>
          <cell r="CO63">
            <v>1132</v>
          </cell>
          <cell r="CP63">
            <v>890</v>
          </cell>
          <cell r="CQ63">
            <v>851</v>
          </cell>
          <cell r="CR63">
            <v>759</v>
          </cell>
          <cell r="CS63">
            <v>595</v>
          </cell>
          <cell r="CT63">
            <v>1928</v>
          </cell>
        </row>
        <row r="64">
          <cell r="A64" t="str">
            <v>E38000006</v>
          </cell>
          <cell r="B64" t="str">
            <v>NHS Barnsley CCG</v>
          </cell>
          <cell r="C64" t="str">
            <v>E54000009</v>
          </cell>
          <cell r="D64" t="str">
            <v>South Yorkshire and Bassetlaw</v>
          </cell>
          <cell r="E64" t="str">
            <v>E40000009</v>
          </cell>
          <cell r="F64" t="str">
            <v>North East and Yorkshire</v>
          </cell>
          <cell r="G64">
            <v>122409</v>
          </cell>
          <cell r="H64">
            <v>1408</v>
          </cell>
          <cell r="I64">
            <v>1318</v>
          </cell>
          <cell r="J64">
            <v>1485</v>
          </cell>
          <cell r="K64">
            <v>1516</v>
          </cell>
          <cell r="L64">
            <v>1420</v>
          </cell>
          <cell r="M64">
            <v>1508</v>
          </cell>
          <cell r="N64">
            <v>1444</v>
          </cell>
          <cell r="O64">
            <v>1579</v>
          </cell>
          <cell r="P64">
            <v>1566</v>
          </cell>
          <cell r="Q64">
            <v>1608</v>
          </cell>
          <cell r="R64">
            <v>1539</v>
          </cell>
          <cell r="S64">
            <v>1458</v>
          </cell>
          <cell r="T64">
            <v>1529</v>
          </cell>
          <cell r="U64">
            <v>1525</v>
          </cell>
          <cell r="V64">
            <v>1458</v>
          </cell>
          <cell r="W64">
            <v>1386</v>
          </cell>
          <cell r="X64">
            <v>1423</v>
          </cell>
          <cell r="Y64">
            <v>1293</v>
          </cell>
          <cell r="Z64">
            <v>1248</v>
          </cell>
          <cell r="AA64">
            <v>1082</v>
          </cell>
          <cell r="AB64">
            <v>1107</v>
          </cell>
          <cell r="AC64">
            <v>1226</v>
          </cell>
          <cell r="AD64">
            <v>1267</v>
          </cell>
          <cell r="AE64">
            <v>1402</v>
          </cell>
          <cell r="AF64">
            <v>1535</v>
          </cell>
          <cell r="AG64">
            <v>1515</v>
          </cell>
          <cell r="AH64">
            <v>1572</v>
          </cell>
          <cell r="AI64">
            <v>1631</v>
          </cell>
          <cell r="AJ64">
            <v>1642</v>
          </cell>
          <cell r="AK64">
            <v>1720</v>
          </cell>
          <cell r="AL64">
            <v>1505</v>
          </cell>
          <cell r="AM64">
            <v>1595</v>
          </cell>
          <cell r="AN64">
            <v>1639</v>
          </cell>
          <cell r="AO64">
            <v>1534</v>
          </cell>
          <cell r="AP64">
            <v>1570</v>
          </cell>
          <cell r="AQ64">
            <v>1600</v>
          </cell>
          <cell r="AR64">
            <v>1581</v>
          </cell>
          <cell r="AS64">
            <v>1535</v>
          </cell>
          <cell r="AT64">
            <v>1602</v>
          </cell>
          <cell r="AU64">
            <v>1515</v>
          </cell>
          <cell r="AV64">
            <v>1506</v>
          </cell>
          <cell r="AW64">
            <v>1354</v>
          </cell>
          <cell r="AX64">
            <v>1268</v>
          </cell>
          <cell r="AY64">
            <v>1203</v>
          </cell>
          <cell r="AZ64">
            <v>1290</v>
          </cell>
          <cell r="BA64">
            <v>1420</v>
          </cell>
          <cell r="BB64">
            <v>1436</v>
          </cell>
          <cell r="BC64">
            <v>1621</v>
          </cell>
          <cell r="BD64">
            <v>1600</v>
          </cell>
          <cell r="BE64">
            <v>1880</v>
          </cell>
          <cell r="BF64">
            <v>1762</v>
          </cell>
          <cell r="BG64">
            <v>1902</v>
          </cell>
          <cell r="BH64">
            <v>1928</v>
          </cell>
          <cell r="BI64">
            <v>1900</v>
          </cell>
          <cell r="BJ64">
            <v>1844</v>
          </cell>
          <cell r="BK64">
            <v>1882</v>
          </cell>
          <cell r="BL64">
            <v>1824</v>
          </cell>
          <cell r="BM64">
            <v>1718</v>
          </cell>
          <cell r="BN64">
            <v>1733</v>
          </cell>
          <cell r="BO64">
            <v>1713</v>
          </cell>
          <cell r="BP64">
            <v>1613</v>
          </cell>
          <cell r="BQ64">
            <v>1675</v>
          </cell>
          <cell r="BR64">
            <v>1569</v>
          </cell>
          <cell r="BS64">
            <v>1534</v>
          </cell>
          <cell r="BT64">
            <v>1467</v>
          </cell>
          <cell r="BU64">
            <v>1350</v>
          </cell>
          <cell r="BV64">
            <v>1420</v>
          </cell>
          <cell r="BW64">
            <v>1362</v>
          </cell>
          <cell r="BX64">
            <v>1291</v>
          </cell>
          <cell r="BY64">
            <v>1327</v>
          </cell>
          <cell r="BZ64">
            <v>1287</v>
          </cell>
          <cell r="CA64">
            <v>1329</v>
          </cell>
          <cell r="CB64">
            <v>1346</v>
          </cell>
          <cell r="CC64">
            <v>1425</v>
          </cell>
          <cell r="CD64">
            <v>1131</v>
          </cell>
          <cell r="CE64">
            <v>1065</v>
          </cell>
          <cell r="CF64">
            <v>1045</v>
          </cell>
          <cell r="CG64">
            <v>950</v>
          </cell>
          <cell r="CH64">
            <v>764</v>
          </cell>
          <cell r="CI64">
            <v>732</v>
          </cell>
          <cell r="CJ64">
            <v>644</v>
          </cell>
          <cell r="CK64">
            <v>602</v>
          </cell>
          <cell r="CL64">
            <v>614</v>
          </cell>
          <cell r="CM64">
            <v>493</v>
          </cell>
          <cell r="CN64">
            <v>447</v>
          </cell>
          <cell r="CO64">
            <v>408</v>
          </cell>
          <cell r="CP64">
            <v>343</v>
          </cell>
          <cell r="CQ64">
            <v>303</v>
          </cell>
          <cell r="CR64">
            <v>203</v>
          </cell>
          <cell r="CS64">
            <v>198</v>
          </cell>
          <cell r="CT64">
            <v>602</v>
          </cell>
        </row>
        <row r="65">
          <cell r="A65" t="str">
            <v>E38000008</v>
          </cell>
          <cell r="B65" t="str">
            <v>NHS Bassetlaw CCG</v>
          </cell>
          <cell r="C65" t="str">
            <v>E54000009</v>
          </cell>
          <cell r="D65" t="str">
            <v>South Yorkshire and Bassetlaw</v>
          </cell>
          <cell r="E65" t="str">
            <v>E40000009</v>
          </cell>
          <cell r="F65" t="str">
            <v>North East and Yorkshire</v>
          </cell>
          <cell r="G65">
            <v>58532</v>
          </cell>
          <cell r="H65">
            <v>586</v>
          </cell>
          <cell r="I65">
            <v>568</v>
          </cell>
          <cell r="J65">
            <v>607</v>
          </cell>
          <cell r="K65">
            <v>718</v>
          </cell>
          <cell r="L65">
            <v>690</v>
          </cell>
          <cell r="M65">
            <v>689</v>
          </cell>
          <cell r="N65">
            <v>716</v>
          </cell>
          <cell r="O65">
            <v>712</v>
          </cell>
          <cell r="P65">
            <v>716</v>
          </cell>
          <cell r="Q65">
            <v>751</v>
          </cell>
          <cell r="R65">
            <v>667</v>
          </cell>
          <cell r="S65">
            <v>668</v>
          </cell>
          <cell r="T65">
            <v>690</v>
          </cell>
          <cell r="U65">
            <v>663</v>
          </cell>
          <cell r="V65">
            <v>687</v>
          </cell>
          <cell r="W65">
            <v>687</v>
          </cell>
          <cell r="X65">
            <v>682</v>
          </cell>
          <cell r="Y65">
            <v>610</v>
          </cell>
          <cell r="Z65">
            <v>550</v>
          </cell>
          <cell r="AA65">
            <v>515</v>
          </cell>
          <cell r="AB65">
            <v>548</v>
          </cell>
          <cell r="AC65">
            <v>570</v>
          </cell>
          <cell r="AD65">
            <v>624</v>
          </cell>
          <cell r="AE65">
            <v>640</v>
          </cell>
          <cell r="AF65">
            <v>628</v>
          </cell>
          <cell r="AG65">
            <v>719</v>
          </cell>
          <cell r="AH65">
            <v>710</v>
          </cell>
          <cell r="AI65">
            <v>650</v>
          </cell>
          <cell r="AJ65">
            <v>711</v>
          </cell>
          <cell r="AK65">
            <v>713</v>
          </cell>
          <cell r="AL65">
            <v>631</v>
          </cell>
          <cell r="AM65">
            <v>644</v>
          </cell>
          <cell r="AN65">
            <v>630</v>
          </cell>
          <cell r="AO65">
            <v>600</v>
          </cell>
          <cell r="AP65">
            <v>677</v>
          </cell>
          <cell r="AQ65">
            <v>632</v>
          </cell>
          <cell r="AR65">
            <v>614</v>
          </cell>
          <cell r="AS65">
            <v>662</v>
          </cell>
          <cell r="AT65">
            <v>684</v>
          </cell>
          <cell r="AU65">
            <v>662</v>
          </cell>
          <cell r="AV65">
            <v>689</v>
          </cell>
          <cell r="AW65">
            <v>613</v>
          </cell>
          <cell r="AX65">
            <v>642</v>
          </cell>
          <cell r="AY65">
            <v>612</v>
          </cell>
          <cell r="AZ65">
            <v>643</v>
          </cell>
          <cell r="BA65">
            <v>724</v>
          </cell>
          <cell r="BB65">
            <v>707</v>
          </cell>
          <cell r="BC65">
            <v>730</v>
          </cell>
          <cell r="BD65">
            <v>766</v>
          </cell>
          <cell r="BE65">
            <v>887</v>
          </cell>
          <cell r="BF65">
            <v>835</v>
          </cell>
          <cell r="BG65">
            <v>841</v>
          </cell>
          <cell r="BH65">
            <v>936</v>
          </cell>
          <cell r="BI65">
            <v>910</v>
          </cell>
          <cell r="BJ65">
            <v>926</v>
          </cell>
          <cell r="BK65">
            <v>926</v>
          </cell>
          <cell r="BL65">
            <v>958</v>
          </cell>
          <cell r="BM65">
            <v>923</v>
          </cell>
          <cell r="BN65">
            <v>900</v>
          </cell>
          <cell r="BO65">
            <v>889</v>
          </cell>
          <cell r="BP65">
            <v>808</v>
          </cell>
          <cell r="BQ65">
            <v>791</v>
          </cell>
          <cell r="BR65">
            <v>794</v>
          </cell>
          <cell r="BS65">
            <v>776</v>
          </cell>
          <cell r="BT65">
            <v>722</v>
          </cell>
          <cell r="BU65">
            <v>757</v>
          </cell>
          <cell r="BV65">
            <v>719</v>
          </cell>
          <cell r="BW65">
            <v>710</v>
          </cell>
          <cell r="BX65">
            <v>666</v>
          </cell>
          <cell r="BY65">
            <v>680</v>
          </cell>
          <cell r="BZ65">
            <v>652</v>
          </cell>
          <cell r="CA65">
            <v>724</v>
          </cell>
          <cell r="CB65">
            <v>772</v>
          </cell>
          <cell r="CC65">
            <v>796</v>
          </cell>
          <cell r="CD65">
            <v>597</v>
          </cell>
          <cell r="CE65">
            <v>618</v>
          </cell>
          <cell r="CF65">
            <v>589</v>
          </cell>
          <cell r="CG65">
            <v>519</v>
          </cell>
          <cell r="CH65">
            <v>448</v>
          </cell>
          <cell r="CI65">
            <v>388</v>
          </cell>
          <cell r="CJ65">
            <v>373</v>
          </cell>
          <cell r="CK65">
            <v>351</v>
          </cell>
          <cell r="CL65">
            <v>321</v>
          </cell>
          <cell r="CM65">
            <v>296</v>
          </cell>
          <cell r="CN65">
            <v>228</v>
          </cell>
          <cell r="CO65">
            <v>237</v>
          </cell>
          <cell r="CP65">
            <v>203</v>
          </cell>
          <cell r="CQ65">
            <v>134</v>
          </cell>
          <cell r="CR65">
            <v>168</v>
          </cell>
          <cell r="CS65">
            <v>125</v>
          </cell>
          <cell r="CT65">
            <v>392</v>
          </cell>
        </row>
        <row r="66">
          <cell r="A66" t="str">
            <v>E38000044</v>
          </cell>
          <cell r="B66" t="str">
            <v>NHS Doncaster CCG</v>
          </cell>
          <cell r="C66" t="str">
            <v>E54000009</v>
          </cell>
          <cell r="D66" t="str">
            <v>South Yorkshire and Bassetlaw</v>
          </cell>
          <cell r="E66" t="str">
            <v>E40000009</v>
          </cell>
          <cell r="F66" t="str">
            <v>North East and Yorkshire</v>
          </cell>
          <cell r="G66">
            <v>155520</v>
          </cell>
          <cell r="H66">
            <v>1813</v>
          </cell>
          <cell r="I66">
            <v>1805</v>
          </cell>
          <cell r="J66">
            <v>1843</v>
          </cell>
          <cell r="K66">
            <v>1878</v>
          </cell>
          <cell r="L66">
            <v>1977</v>
          </cell>
          <cell r="M66">
            <v>1915</v>
          </cell>
          <cell r="N66">
            <v>1987</v>
          </cell>
          <cell r="O66">
            <v>2003</v>
          </cell>
          <cell r="P66">
            <v>2047</v>
          </cell>
          <cell r="Q66">
            <v>2039</v>
          </cell>
          <cell r="R66">
            <v>1989</v>
          </cell>
          <cell r="S66">
            <v>2114</v>
          </cell>
          <cell r="T66">
            <v>2051</v>
          </cell>
          <cell r="U66">
            <v>1866</v>
          </cell>
          <cell r="V66">
            <v>1875</v>
          </cell>
          <cell r="W66">
            <v>1853</v>
          </cell>
          <cell r="X66">
            <v>1774</v>
          </cell>
          <cell r="Y66">
            <v>1661</v>
          </cell>
          <cell r="Z66">
            <v>1685</v>
          </cell>
          <cell r="AA66">
            <v>1400</v>
          </cell>
          <cell r="AB66">
            <v>1439</v>
          </cell>
          <cell r="AC66">
            <v>1537</v>
          </cell>
          <cell r="AD66">
            <v>1708</v>
          </cell>
          <cell r="AE66">
            <v>1823</v>
          </cell>
          <cell r="AF66">
            <v>1845</v>
          </cell>
          <cell r="AG66">
            <v>1904</v>
          </cell>
          <cell r="AH66">
            <v>1999</v>
          </cell>
          <cell r="AI66">
            <v>2084</v>
          </cell>
          <cell r="AJ66">
            <v>2113</v>
          </cell>
          <cell r="AK66">
            <v>2262</v>
          </cell>
          <cell r="AL66">
            <v>2186</v>
          </cell>
          <cell r="AM66">
            <v>2065</v>
          </cell>
          <cell r="AN66">
            <v>2083</v>
          </cell>
          <cell r="AO66">
            <v>2111</v>
          </cell>
          <cell r="AP66">
            <v>2135</v>
          </cell>
          <cell r="AQ66">
            <v>2227</v>
          </cell>
          <cell r="AR66">
            <v>2074</v>
          </cell>
          <cell r="AS66">
            <v>2116</v>
          </cell>
          <cell r="AT66">
            <v>2014</v>
          </cell>
          <cell r="AU66">
            <v>2069</v>
          </cell>
          <cell r="AV66">
            <v>2015</v>
          </cell>
          <cell r="AW66">
            <v>1901</v>
          </cell>
          <cell r="AX66">
            <v>1802</v>
          </cell>
          <cell r="AY66">
            <v>1611</v>
          </cell>
          <cell r="AZ66">
            <v>1866</v>
          </cell>
          <cell r="BA66">
            <v>1868</v>
          </cell>
          <cell r="BB66">
            <v>1844</v>
          </cell>
          <cell r="BC66">
            <v>2024</v>
          </cell>
          <cell r="BD66">
            <v>1998</v>
          </cell>
          <cell r="BE66">
            <v>2179</v>
          </cell>
          <cell r="BF66">
            <v>2131</v>
          </cell>
          <cell r="BG66">
            <v>2095</v>
          </cell>
          <cell r="BH66">
            <v>2144</v>
          </cell>
          <cell r="BI66">
            <v>2094</v>
          </cell>
          <cell r="BJ66">
            <v>2249</v>
          </cell>
          <cell r="BK66">
            <v>2131</v>
          </cell>
          <cell r="BL66">
            <v>2265</v>
          </cell>
          <cell r="BM66">
            <v>2271</v>
          </cell>
          <cell r="BN66">
            <v>2147</v>
          </cell>
          <cell r="BO66">
            <v>2159</v>
          </cell>
          <cell r="BP66">
            <v>2024</v>
          </cell>
          <cell r="BQ66">
            <v>1988</v>
          </cell>
          <cell r="BR66">
            <v>1941</v>
          </cell>
          <cell r="BS66">
            <v>1858</v>
          </cell>
          <cell r="BT66">
            <v>1846</v>
          </cell>
          <cell r="BU66">
            <v>1724</v>
          </cell>
          <cell r="BV66">
            <v>1654</v>
          </cell>
          <cell r="BW66">
            <v>1639</v>
          </cell>
          <cell r="BX66">
            <v>1612</v>
          </cell>
          <cell r="BY66">
            <v>1618</v>
          </cell>
          <cell r="BZ66">
            <v>1462</v>
          </cell>
          <cell r="CA66">
            <v>1658</v>
          </cell>
          <cell r="CB66">
            <v>1610</v>
          </cell>
          <cell r="CC66">
            <v>1699</v>
          </cell>
          <cell r="CD66">
            <v>1308</v>
          </cell>
          <cell r="CE66">
            <v>1286</v>
          </cell>
          <cell r="CF66">
            <v>1242</v>
          </cell>
          <cell r="CG66">
            <v>1070</v>
          </cell>
          <cell r="CH66">
            <v>984</v>
          </cell>
          <cell r="CI66">
            <v>877</v>
          </cell>
          <cell r="CJ66">
            <v>841</v>
          </cell>
          <cell r="CK66">
            <v>731</v>
          </cell>
          <cell r="CL66">
            <v>704</v>
          </cell>
          <cell r="CM66">
            <v>648</v>
          </cell>
          <cell r="CN66">
            <v>596</v>
          </cell>
          <cell r="CO66">
            <v>498</v>
          </cell>
          <cell r="CP66">
            <v>420</v>
          </cell>
          <cell r="CQ66">
            <v>397</v>
          </cell>
          <cell r="CR66">
            <v>355</v>
          </cell>
          <cell r="CS66">
            <v>230</v>
          </cell>
          <cell r="CT66">
            <v>837</v>
          </cell>
        </row>
        <row r="67">
          <cell r="A67" t="str">
            <v>E38000141</v>
          </cell>
          <cell r="B67" t="str">
            <v>NHS Rotherham CCG</v>
          </cell>
          <cell r="C67" t="str">
            <v>E54000009</v>
          </cell>
          <cell r="D67" t="str">
            <v>South Yorkshire and Bassetlaw</v>
          </cell>
          <cell r="E67" t="str">
            <v>E40000009</v>
          </cell>
          <cell r="F67" t="str">
            <v>North East and Yorkshire</v>
          </cell>
          <cell r="G67">
            <v>130367</v>
          </cell>
          <cell r="H67">
            <v>1436</v>
          </cell>
          <cell r="I67">
            <v>1479</v>
          </cell>
          <cell r="J67">
            <v>1566</v>
          </cell>
          <cell r="K67">
            <v>1639</v>
          </cell>
          <cell r="L67">
            <v>1633</v>
          </cell>
          <cell r="M67">
            <v>1583</v>
          </cell>
          <cell r="N67">
            <v>1644</v>
          </cell>
          <cell r="O67">
            <v>1717</v>
          </cell>
          <cell r="P67">
            <v>1734</v>
          </cell>
          <cell r="Q67">
            <v>1756</v>
          </cell>
          <cell r="R67">
            <v>1682</v>
          </cell>
          <cell r="S67">
            <v>1759</v>
          </cell>
          <cell r="T67">
            <v>1733</v>
          </cell>
          <cell r="U67">
            <v>1663</v>
          </cell>
          <cell r="V67">
            <v>1622</v>
          </cell>
          <cell r="W67">
            <v>1439</v>
          </cell>
          <cell r="X67">
            <v>1585</v>
          </cell>
          <cell r="Y67">
            <v>1548</v>
          </cell>
          <cell r="Z67">
            <v>1460</v>
          </cell>
          <cell r="AA67">
            <v>1253</v>
          </cell>
          <cell r="AB67">
            <v>1328</v>
          </cell>
          <cell r="AC67">
            <v>1363</v>
          </cell>
          <cell r="AD67">
            <v>1395</v>
          </cell>
          <cell r="AE67">
            <v>1601</v>
          </cell>
          <cell r="AF67">
            <v>1591</v>
          </cell>
          <cell r="AG67">
            <v>1623</v>
          </cell>
          <cell r="AH67">
            <v>1691</v>
          </cell>
          <cell r="AI67">
            <v>1656</v>
          </cell>
          <cell r="AJ67">
            <v>1622</v>
          </cell>
          <cell r="AK67">
            <v>1678</v>
          </cell>
          <cell r="AL67">
            <v>1666</v>
          </cell>
          <cell r="AM67">
            <v>1701</v>
          </cell>
          <cell r="AN67">
            <v>1690</v>
          </cell>
          <cell r="AO67">
            <v>1580</v>
          </cell>
          <cell r="AP67">
            <v>1598</v>
          </cell>
          <cell r="AQ67">
            <v>1764</v>
          </cell>
          <cell r="AR67">
            <v>1486</v>
          </cell>
          <cell r="AS67">
            <v>1612</v>
          </cell>
          <cell r="AT67">
            <v>1579</v>
          </cell>
          <cell r="AU67">
            <v>1568</v>
          </cell>
          <cell r="AV67">
            <v>1555</v>
          </cell>
          <cell r="AW67">
            <v>1444</v>
          </cell>
          <cell r="AX67">
            <v>1340</v>
          </cell>
          <cell r="AY67">
            <v>1312</v>
          </cell>
          <cell r="AZ67">
            <v>1446</v>
          </cell>
          <cell r="BA67">
            <v>1408</v>
          </cell>
          <cell r="BB67">
            <v>1484</v>
          </cell>
          <cell r="BC67">
            <v>1737</v>
          </cell>
          <cell r="BD67">
            <v>1825</v>
          </cell>
          <cell r="BE67">
            <v>1901</v>
          </cell>
          <cell r="BF67">
            <v>1928</v>
          </cell>
          <cell r="BG67">
            <v>1924</v>
          </cell>
          <cell r="BH67">
            <v>1888</v>
          </cell>
          <cell r="BI67">
            <v>1904</v>
          </cell>
          <cell r="BJ67">
            <v>1903</v>
          </cell>
          <cell r="BK67">
            <v>1949</v>
          </cell>
          <cell r="BL67">
            <v>1902</v>
          </cell>
          <cell r="BM67">
            <v>1947</v>
          </cell>
          <cell r="BN67">
            <v>1824</v>
          </cell>
          <cell r="BO67">
            <v>1774</v>
          </cell>
          <cell r="BP67">
            <v>1721</v>
          </cell>
          <cell r="BQ67">
            <v>1596</v>
          </cell>
          <cell r="BR67">
            <v>1666</v>
          </cell>
          <cell r="BS67">
            <v>1536</v>
          </cell>
          <cell r="BT67">
            <v>1518</v>
          </cell>
          <cell r="BU67">
            <v>1420</v>
          </cell>
          <cell r="BV67">
            <v>1443</v>
          </cell>
          <cell r="BW67">
            <v>1342</v>
          </cell>
          <cell r="BX67">
            <v>1320</v>
          </cell>
          <cell r="BY67">
            <v>1399</v>
          </cell>
          <cell r="BZ67">
            <v>1353</v>
          </cell>
          <cell r="CA67">
            <v>1342</v>
          </cell>
          <cell r="CB67">
            <v>1424</v>
          </cell>
          <cell r="CC67">
            <v>1484</v>
          </cell>
          <cell r="CD67">
            <v>1154</v>
          </cell>
          <cell r="CE67">
            <v>1286</v>
          </cell>
          <cell r="CF67">
            <v>1120</v>
          </cell>
          <cell r="CG67">
            <v>937</v>
          </cell>
          <cell r="CH67">
            <v>855</v>
          </cell>
          <cell r="CI67">
            <v>794</v>
          </cell>
          <cell r="CJ67">
            <v>774</v>
          </cell>
          <cell r="CK67">
            <v>734</v>
          </cell>
          <cell r="CL67">
            <v>663</v>
          </cell>
          <cell r="CM67">
            <v>604</v>
          </cell>
          <cell r="CN67">
            <v>530</v>
          </cell>
          <cell r="CO67">
            <v>448</v>
          </cell>
          <cell r="CP67">
            <v>384</v>
          </cell>
          <cell r="CQ67">
            <v>323</v>
          </cell>
          <cell r="CR67">
            <v>248</v>
          </cell>
          <cell r="CS67">
            <v>203</v>
          </cell>
          <cell r="CT67">
            <v>628</v>
          </cell>
        </row>
        <row r="68">
          <cell r="A68" t="str">
            <v>E38000146</v>
          </cell>
          <cell r="B68" t="str">
            <v>NHS Sheffield CCG</v>
          </cell>
          <cell r="C68" t="str">
            <v>E54000009</v>
          </cell>
          <cell r="D68" t="str">
            <v>South Yorkshire and Bassetlaw</v>
          </cell>
          <cell r="E68" t="str">
            <v>E40000009</v>
          </cell>
          <cell r="F68" t="str">
            <v>North East and Yorkshire</v>
          </cell>
          <cell r="G68">
            <v>293715</v>
          </cell>
          <cell r="H68">
            <v>3026</v>
          </cell>
          <cell r="I68">
            <v>3123</v>
          </cell>
          <cell r="J68">
            <v>3218</v>
          </cell>
          <cell r="K68">
            <v>3375</v>
          </cell>
          <cell r="L68">
            <v>3452</v>
          </cell>
          <cell r="M68">
            <v>3482</v>
          </cell>
          <cell r="N68">
            <v>3363</v>
          </cell>
          <cell r="O68">
            <v>3482</v>
          </cell>
          <cell r="P68">
            <v>3633</v>
          </cell>
          <cell r="Q68">
            <v>3440</v>
          </cell>
          <cell r="R68">
            <v>3555</v>
          </cell>
          <cell r="S68">
            <v>3575</v>
          </cell>
          <cell r="T68">
            <v>3517</v>
          </cell>
          <cell r="U68">
            <v>3441</v>
          </cell>
          <cell r="V68">
            <v>3465</v>
          </cell>
          <cell r="W68">
            <v>3378</v>
          </cell>
          <cell r="X68">
            <v>3218</v>
          </cell>
          <cell r="Y68">
            <v>3130</v>
          </cell>
          <cell r="Z68">
            <v>3516</v>
          </cell>
          <cell r="AA68">
            <v>5489</v>
          </cell>
          <cell r="AB68">
            <v>6617</v>
          </cell>
          <cell r="AC68">
            <v>6873</v>
          </cell>
          <cell r="AD68">
            <v>6695</v>
          </cell>
          <cell r="AE68">
            <v>6041</v>
          </cell>
          <cell r="AF68">
            <v>5540</v>
          </cell>
          <cell r="AG68">
            <v>5138</v>
          </cell>
          <cell r="AH68">
            <v>5501</v>
          </cell>
          <cell r="AI68">
            <v>5695</v>
          </cell>
          <cell r="AJ68">
            <v>5722</v>
          </cell>
          <cell r="AK68">
            <v>5302</v>
          </cell>
          <cell r="AL68">
            <v>4980</v>
          </cell>
          <cell r="AM68">
            <v>4349</v>
          </cell>
          <cell r="AN68">
            <v>4236</v>
          </cell>
          <cell r="AO68">
            <v>3743</v>
          </cell>
          <cell r="AP68">
            <v>3953</v>
          </cell>
          <cell r="AQ68">
            <v>3648</v>
          </cell>
          <cell r="AR68">
            <v>3413</v>
          </cell>
          <cell r="AS68">
            <v>3331</v>
          </cell>
          <cell r="AT68">
            <v>3311</v>
          </cell>
          <cell r="AU68">
            <v>3483</v>
          </cell>
          <cell r="AV68">
            <v>3675</v>
          </cell>
          <cell r="AW68">
            <v>3577</v>
          </cell>
          <cell r="AX68">
            <v>3244</v>
          </cell>
          <cell r="AY68">
            <v>3159</v>
          </cell>
          <cell r="AZ68">
            <v>3091</v>
          </cell>
          <cell r="BA68">
            <v>3314</v>
          </cell>
          <cell r="BB68">
            <v>3230</v>
          </cell>
          <cell r="BC68">
            <v>3200</v>
          </cell>
          <cell r="BD68">
            <v>3469</v>
          </cell>
          <cell r="BE68">
            <v>3578</v>
          </cell>
          <cell r="BF68">
            <v>3660</v>
          </cell>
          <cell r="BG68">
            <v>3701</v>
          </cell>
          <cell r="BH68">
            <v>3832</v>
          </cell>
          <cell r="BI68">
            <v>3720</v>
          </cell>
          <cell r="BJ68">
            <v>3615</v>
          </cell>
          <cell r="BK68">
            <v>3531</v>
          </cell>
          <cell r="BL68">
            <v>3420</v>
          </cell>
          <cell r="BM68">
            <v>3475</v>
          </cell>
          <cell r="BN68">
            <v>3327</v>
          </cell>
          <cell r="BO68">
            <v>3173</v>
          </cell>
          <cell r="BP68">
            <v>3111</v>
          </cell>
          <cell r="BQ68">
            <v>2904</v>
          </cell>
          <cell r="BR68">
            <v>2968</v>
          </cell>
          <cell r="BS68">
            <v>2794</v>
          </cell>
          <cell r="BT68">
            <v>2552</v>
          </cell>
          <cell r="BU68">
            <v>2470</v>
          </cell>
          <cell r="BV68">
            <v>2416</v>
          </cell>
          <cell r="BW68">
            <v>2434</v>
          </cell>
          <cell r="BX68">
            <v>2221</v>
          </cell>
          <cell r="BY68">
            <v>2225</v>
          </cell>
          <cell r="BZ68">
            <v>2251</v>
          </cell>
          <cell r="CA68">
            <v>2339</v>
          </cell>
          <cell r="CB68">
            <v>2503</v>
          </cell>
          <cell r="CC68">
            <v>2581</v>
          </cell>
          <cell r="CD68">
            <v>1966</v>
          </cell>
          <cell r="CE68">
            <v>1969</v>
          </cell>
          <cell r="CF68">
            <v>2038</v>
          </cell>
          <cell r="CG68">
            <v>1719</v>
          </cell>
          <cell r="CH68">
            <v>1479</v>
          </cell>
          <cell r="CI68">
            <v>1311</v>
          </cell>
          <cell r="CJ68">
            <v>1427</v>
          </cell>
          <cell r="CK68">
            <v>1295</v>
          </cell>
          <cell r="CL68">
            <v>1220</v>
          </cell>
          <cell r="CM68">
            <v>1136</v>
          </cell>
          <cell r="CN68">
            <v>1025</v>
          </cell>
          <cell r="CO68">
            <v>897</v>
          </cell>
          <cell r="CP68">
            <v>777</v>
          </cell>
          <cell r="CQ68">
            <v>580</v>
          </cell>
          <cell r="CR68">
            <v>530</v>
          </cell>
          <cell r="CS68">
            <v>486</v>
          </cell>
          <cell r="CT68">
            <v>1651</v>
          </cell>
        </row>
        <row r="69">
          <cell r="A69" t="str">
            <v>E38000127</v>
          </cell>
          <cell r="B69" t="str">
            <v>NHS North Tyneside CCG</v>
          </cell>
          <cell r="C69" t="str">
            <v>E54000050</v>
          </cell>
          <cell r="D69" t="str">
            <v>Cumbria and North East</v>
          </cell>
          <cell r="E69" t="str">
            <v>E40000009</v>
          </cell>
          <cell r="F69" t="str">
            <v>North East and Yorkshire</v>
          </cell>
          <cell r="G69">
            <v>101089</v>
          </cell>
          <cell r="H69">
            <v>1083</v>
          </cell>
          <cell r="I69">
            <v>1171</v>
          </cell>
          <cell r="J69">
            <v>1139</v>
          </cell>
          <cell r="K69">
            <v>1164</v>
          </cell>
          <cell r="L69">
            <v>1217</v>
          </cell>
          <cell r="M69">
            <v>1206</v>
          </cell>
          <cell r="N69">
            <v>1292</v>
          </cell>
          <cell r="O69">
            <v>1227</v>
          </cell>
          <cell r="P69">
            <v>1152</v>
          </cell>
          <cell r="Q69">
            <v>1272</v>
          </cell>
          <cell r="R69">
            <v>1289</v>
          </cell>
          <cell r="S69">
            <v>1319</v>
          </cell>
          <cell r="T69">
            <v>1282</v>
          </cell>
          <cell r="U69">
            <v>1202</v>
          </cell>
          <cell r="V69">
            <v>1298</v>
          </cell>
          <cell r="W69">
            <v>1210</v>
          </cell>
          <cell r="X69">
            <v>1110</v>
          </cell>
          <cell r="Y69">
            <v>1113</v>
          </cell>
          <cell r="Z69">
            <v>1058</v>
          </cell>
          <cell r="AA69">
            <v>916</v>
          </cell>
          <cell r="AB69">
            <v>833</v>
          </cell>
          <cell r="AC69">
            <v>913</v>
          </cell>
          <cell r="AD69">
            <v>1067</v>
          </cell>
          <cell r="AE69">
            <v>1135</v>
          </cell>
          <cell r="AF69">
            <v>1113</v>
          </cell>
          <cell r="AG69">
            <v>1061</v>
          </cell>
          <cell r="AH69">
            <v>1197</v>
          </cell>
          <cell r="AI69">
            <v>1214</v>
          </cell>
          <cell r="AJ69">
            <v>1187</v>
          </cell>
          <cell r="AK69">
            <v>1212</v>
          </cell>
          <cell r="AL69">
            <v>1129</v>
          </cell>
          <cell r="AM69">
            <v>1221</v>
          </cell>
          <cell r="AN69">
            <v>1280</v>
          </cell>
          <cell r="AO69">
            <v>1348</v>
          </cell>
          <cell r="AP69">
            <v>1343</v>
          </cell>
          <cell r="AQ69">
            <v>1312</v>
          </cell>
          <cell r="AR69">
            <v>1302</v>
          </cell>
          <cell r="AS69">
            <v>1326</v>
          </cell>
          <cell r="AT69">
            <v>1331</v>
          </cell>
          <cell r="AU69">
            <v>1472</v>
          </cell>
          <cell r="AV69">
            <v>1458</v>
          </cell>
          <cell r="AW69">
            <v>1515</v>
          </cell>
          <cell r="AX69">
            <v>1263</v>
          </cell>
          <cell r="AY69">
            <v>1201</v>
          </cell>
          <cell r="AZ69">
            <v>1257</v>
          </cell>
          <cell r="BA69">
            <v>1251</v>
          </cell>
          <cell r="BB69">
            <v>1220</v>
          </cell>
          <cell r="BC69">
            <v>1328</v>
          </cell>
          <cell r="BD69">
            <v>1509</v>
          </cell>
          <cell r="BE69">
            <v>1449</v>
          </cell>
          <cell r="BF69">
            <v>1428</v>
          </cell>
          <cell r="BG69">
            <v>1348</v>
          </cell>
          <cell r="BH69">
            <v>1401</v>
          </cell>
          <cell r="BI69">
            <v>1413</v>
          </cell>
          <cell r="BJ69">
            <v>1482</v>
          </cell>
          <cell r="BK69">
            <v>1554</v>
          </cell>
          <cell r="BL69">
            <v>1539</v>
          </cell>
          <cell r="BM69">
            <v>1571</v>
          </cell>
          <cell r="BN69">
            <v>1392</v>
          </cell>
          <cell r="BO69">
            <v>1372</v>
          </cell>
          <cell r="BP69">
            <v>1290</v>
          </cell>
          <cell r="BQ69">
            <v>1328</v>
          </cell>
          <cell r="BR69">
            <v>1358</v>
          </cell>
          <cell r="BS69">
            <v>1240</v>
          </cell>
          <cell r="BT69">
            <v>1199</v>
          </cell>
          <cell r="BU69">
            <v>1173</v>
          </cell>
          <cell r="BV69">
            <v>1229</v>
          </cell>
          <cell r="BW69">
            <v>1173</v>
          </cell>
          <cell r="BX69">
            <v>1138</v>
          </cell>
          <cell r="BY69">
            <v>1068</v>
          </cell>
          <cell r="BZ69">
            <v>1053</v>
          </cell>
          <cell r="CA69">
            <v>1083</v>
          </cell>
          <cell r="CB69">
            <v>1189</v>
          </cell>
          <cell r="CC69">
            <v>1237</v>
          </cell>
          <cell r="CD69">
            <v>932</v>
          </cell>
          <cell r="CE69">
            <v>832</v>
          </cell>
          <cell r="CF69">
            <v>826</v>
          </cell>
          <cell r="CG69">
            <v>705</v>
          </cell>
          <cell r="CH69">
            <v>607</v>
          </cell>
          <cell r="CI69">
            <v>496</v>
          </cell>
          <cell r="CJ69">
            <v>554</v>
          </cell>
          <cell r="CK69">
            <v>524</v>
          </cell>
          <cell r="CL69">
            <v>499</v>
          </cell>
          <cell r="CM69">
            <v>406</v>
          </cell>
          <cell r="CN69">
            <v>381</v>
          </cell>
          <cell r="CO69">
            <v>379</v>
          </cell>
          <cell r="CP69">
            <v>315</v>
          </cell>
          <cell r="CQ69">
            <v>264</v>
          </cell>
          <cell r="CR69">
            <v>230</v>
          </cell>
          <cell r="CS69">
            <v>176</v>
          </cell>
          <cell r="CT69">
            <v>538</v>
          </cell>
        </row>
        <row r="70">
          <cell r="A70" t="str">
            <v>E38000130</v>
          </cell>
          <cell r="B70" t="str">
            <v>NHS Northumberland CCG</v>
          </cell>
          <cell r="C70" t="str">
            <v>E54000050</v>
          </cell>
          <cell r="D70" t="str">
            <v>Cumbria and North East</v>
          </cell>
          <cell r="E70" t="str">
            <v>E40000009</v>
          </cell>
          <cell r="F70" t="str">
            <v>North East and Yorkshire</v>
          </cell>
          <cell r="G70">
            <v>158024</v>
          </cell>
          <cell r="H70">
            <v>1252</v>
          </cell>
          <cell r="I70">
            <v>1390</v>
          </cell>
          <cell r="J70">
            <v>1614</v>
          </cell>
          <cell r="K70">
            <v>1497</v>
          </cell>
          <cell r="L70">
            <v>1666</v>
          </cell>
          <cell r="M70">
            <v>1639</v>
          </cell>
          <cell r="N70">
            <v>1642</v>
          </cell>
          <cell r="O70">
            <v>1711</v>
          </cell>
          <cell r="P70">
            <v>1780</v>
          </cell>
          <cell r="Q70">
            <v>1798</v>
          </cell>
          <cell r="R70">
            <v>1828</v>
          </cell>
          <cell r="S70">
            <v>1779</v>
          </cell>
          <cell r="T70">
            <v>1914</v>
          </cell>
          <cell r="U70">
            <v>1763</v>
          </cell>
          <cell r="V70">
            <v>1835</v>
          </cell>
          <cell r="W70">
            <v>1803</v>
          </cell>
          <cell r="X70">
            <v>1810</v>
          </cell>
          <cell r="Y70">
            <v>1690</v>
          </cell>
          <cell r="Z70">
            <v>1641</v>
          </cell>
          <cell r="AA70">
            <v>1403</v>
          </cell>
          <cell r="AB70">
            <v>1357</v>
          </cell>
          <cell r="AC70">
            <v>1481</v>
          </cell>
          <cell r="AD70">
            <v>1449</v>
          </cell>
          <cell r="AE70">
            <v>1645</v>
          </cell>
          <cell r="AF70">
            <v>1713</v>
          </cell>
          <cell r="AG70">
            <v>1617</v>
          </cell>
          <cell r="AH70">
            <v>1589</v>
          </cell>
          <cell r="AI70">
            <v>1653</v>
          </cell>
          <cell r="AJ70">
            <v>1712</v>
          </cell>
          <cell r="AK70">
            <v>1702</v>
          </cell>
          <cell r="AL70">
            <v>1600</v>
          </cell>
          <cell r="AM70">
            <v>1654</v>
          </cell>
          <cell r="AN70">
            <v>1728</v>
          </cell>
          <cell r="AO70">
            <v>1647</v>
          </cell>
          <cell r="AP70">
            <v>1671</v>
          </cell>
          <cell r="AQ70">
            <v>1709</v>
          </cell>
          <cell r="AR70">
            <v>1597</v>
          </cell>
          <cell r="AS70">
            <v>1603</v>
          </cell>
          <cell r="AT70">
            <v>1577</v>
          </cell>
          <cell r="AU70">
            <v>1732</v>
          </cell>
          <cell r="AV70">
            <v>1821</v>
          </cell>
          <cell r="AW70">
            <v>1915</v>
          </cell>
          <cell r="AX70">
            <v>1617</v>
          </cell>
          <cell r="AY70">
            <v>1635</v>
          </cell>
          <cell r="AZ70">
            <v>1678</v>
          </cell>
          <cell r="BA70">
            <v>1743</v>
          </cell>
          <cell r="BB70">
            <v>1818</v>
          </cell>
          <cell r="BC70">
            <v>1920</v>
          </cell>
          <cell r="BD70">
            <v>1988</v>
          </cell>
          <cell r="BE70">
            <v>2215</v>
          </cell>
          <cell r="BF70">
            <v>2070</v>
          </cell>
          <cell r="BG70">
            <v>2187</v>
          </cell>
          <cell r="BH70">
            <v>2224</v>
          </cell>
          <cell r="BI70">
            <v>2417</v>
          </cell>
          <cell r="BJ70">
            <v>2384</v>
          </cell>
          <cell r="BK70">
            <v>2571</v>
          </cell>
          <cell r="BL70">
            <v>2616</v>
          </cell>
          <cell r="BM70">
            <v>2472</v>
          </cell>
          <cell r="BN70">
            <v>2480</v>
          </cell>
          <cell r="BO70">
            <v>2461</v>
          </cell>
          <cell r="BP70">
            <v>2516</v>
          </cell>
          <cell r="BQ70">
            <v>2516</v>
          </cell>
          <cell r="BR70">
            <v>2421</v>
          </cell>
          <cell r="BS70">
            <v>2309</v>
          </cell>
          <cell r="BT70">
            <v>2283</v>
          </cell>
          <cell r="BU70">
            <v>2181</v>
          </cell>
          <cell r="BV70">
            <v>2282</v>
          </cell>
          <cell r="BW70">
            <v>2148</v>
          </cell>
          <cell r="BX70">
            <v>2134</v>
          </cell>
          <cell r="BY70">
            <v>2166</v>
          </cell>
          <cell r="BZ70">
            <v>2092</v>
          </cell>
          <cell r="CA70">
            <v>2266</v>
          </cell>
          <cell r="CB70">
            <v>2328</v>
          </cell>
          <cell r="CC70">
            <v>2447</v>
          </cell>
          <cell r="CD70">
            <v>1804</v>
          </cell>
          <cell r="CE70">
            <v>1785</v>
          </cell>
          <cell r="CF70">
            <v>1735</v>
          </cell>
          <cell r="CG70">
            <v>1484</v>
          </cell>
          <cell r="CH70">
            <v>1259</v>
          </cell>
          <cell r="CI70">
            <v>1189</v>
          </cell>
          <cell r="CJ70">
            <v>1080</v>
          </cell>
          <cell r="CK70">
            <v>1032</v>
          </cell>
          <cell r="CL70">
            <v>983</v>
          </cell>
          <cell r="CM70">
            <v>893</v>
          </cell>
          <cell r="CN70">
            <v>759</v>
          </cell>
          <cell r="CO70">
            <v>715</v>
          </cell>
          <cell r="CP70">
            <v>579</v>
          </cell>
          <cell r="CQ70">
            <v>532</v>
          </cell>
          <cell r="CR70">
            <v>413</v>
          </cell>
          <cell r="CS70">
            <v>366</v>
          </cell>
          <cell r="CT70">
            <v>1204</v>
          </cell>
        </row>
        <row r="71">
          <cell r="A71" t="str">
            <v>E38000163</v>
          </cell>
          <cell r="B71" t="str">
            <v>NHS South Tyneside CCG</v>
          </cell>
          <cell r="C71" t="str">
            <v>E54000050</v>
          </cell>
          <cell r="D71" t="str">
            <v>Cumbria and North East</v>
          </cell>
          <cell r="E71" t="str">
            <v>E40000009</v>
          </cell>
          <cell r="F71" t="str">
            <v>North East and Yorkshire</v>
          </cell>
          <cell r="G71">
            <v>73400</v>
          </cell>
          <cell r="H71">
            <v>787</v>
          </cell>
          <cell r="I71">
            <v>766</v>
          </cell>
          <cell r="J71">
            <v>827</v>
          </cell>
          <cell r="K71">
            <v>885</v>
          </cell>
          <cell r="L71">
            <v>948</v>
          </cell>
          <cell r="M71">
            <v>855</v>
          </cell>
          <cell r="N71">
            <v>898</v>
          </cell>
          <cell r="O71">
            <v>898</v>
          </cell>
          <cell r="P71">
            <v>906</v>
          </cell>
          <cell r="Q71">
            <v>900</v>
          </cell>
          <cell r="R71">
            <v>903</v>
          </cell>
          <cell r="S71">
            <v>930</v>
          </cell>
          <cell r="T71">
            <v>877</v>
          </cell>
          <cell r="U71">
            <v>849</v>
          </cell>
          <cell r="V71">
            <v>825</v>
          </cell>
          <cell r="W71">
            <v>827</v>
          </cell>
          <cell r="X71">
            <v>817</v>
          </cell>
          <cell r="Y71">
            <v>826</v>
          </cell>
          <cell r="Z71">
            <v>778</v>
          </cell>
          <cell r="AA71">
            <v>689</v>
          </cell>
          <cell r="AB71">
            <v>750</v>
          </cell>
          <cell r="AC71">
            <v>727</v>
          </cell>
          <cell r="AD71">
            <v>802</v>
          </cell>
          <cell r="AE71">
            <v>904</v>
          </cell>
          <cell r="AF71">
            <v>954</v>
          </cell>
          <cell r="AG71">
            <v>910</v>
          </cell>
          <cell r="AH71">
            <v>911</v>
          </cell>
          <cell r="AI71">
            <v>1015</v>
          </cell>
          <cell r="AJ71">
            <v>967</v>
          </cell>
          <cell r="AK71">
            <v>977</v>
          </cell>
          <cell r="AL71">
            <v>988</v>
          </cell>
          <cell r="AM71">
            <v>1000</v>
          </cell>
          <cell r="AN71">
            <v>974</v>
          </cell>
          <cell r="AO71">
            <v>985</v>
          </cell>
          <cell r="AP71">
            <v>991</v>
          </cell>
          <cell r="AQ71">
            <v>991</v>
          </cell>
          <cell r="AR71">
            <v>842</v>
          </cell>
          <cell r="AS71">
            <v>792</v>
          </cell>
          <cell r="AT71">
            <v>838</v>
          </cell>
          <cell r="AU71">
            <v>938</v>
          </cell>
          <cell r="AV71">
            <v>932</v>
          </cell>
          <cell r="AW71">
            <v>864</v>
          </cell>
          <cell r="AX71">
            <v>771</v>
          </cell>
          <cell r="AY71">
            <v>691</v>
          </cell>
          <cell r="AZ71">
            <v>762</v>
          </cell>
          <cell r="BA71">
            <v>763</v>
          </cell>
          <cell r="BB71">
            <v>813</v>
          </cell>
          <cell r="BC71">
            <v>900</v>
          </cell>
          <cell r="BD71">
            <v>922</v>
          </cell>
          <cell r="BE71">
            <v>968</v>
          </cell>
          <cell r="BF71">
            <v>982</v>
          </cell>
          <cell r="BG71">
            <v>991</v>
          </cell>
          <cell r="BH71">
            <v>1017</v>
          </cell>
          <cell r="BI71">
            <v>1092</v>
          </cell>
          <cell r="BJ71">
            <v>1117</v>
          </cell>
          <cell r="BK71">
            <v>1113</v>
          </cell>
          <cell r="BL71">
            <v>1164</v>
          </cell>
          <cell r="BM71">
            <v>1136</v>
          </cell>
          <cell r="BN71">
            <v>1097</v>
          </cell>
          <cell r="BO71">
            <v>1046</v>
          </cell>
          <cell r="BP71">
            <v>1102</v>
          </cell>
          <cell r="BQ71">
            <v>1098</v>
          </cell>
          <cell r="BR71">
            <v>1035</v>
          </cell>
          <cell r="BS71">
            <v>991</v>
          </cell>
          <cell r="BT71">
            <v>936</v>
          </cell>
          <cell r="BU71">
            <v>916</v>
          </cell>
          <cell r="BV71">
            <v>864</v>
          </cell>
          <cell r="BW71">
            <v>860</v>
          </cell>
          <cell r="BX71">
            <v>777</v>
          </cell>
          <cell r="BY71">
            <v>815</v>
          </cell>
          <cell r="BZ71">
            <v>796</v>
          </cell>
          <cell r="CA71">
            <v>826</v>
          </cell>
          <cell r="CB71">
            <v>838</v>
          </cell>
          <cell r="CC71">
            <v>902</v>
          </cell>
          <cell r="CD71">
            <v>661</v>
          </cell>
          <cell r="CE71">
            <v>558</v>
          </cell>
          <cell r="CF71">
            <v>551</v>
          </cell>
          <cell r="CG71">
            <v>457</v>
          </cell>
          <cell r="CH71">
            <v>472</v>
          </cell>
          <cell r="CI71">
            <v>393</v>
          </cell>
          <cell r="CJ71">
            <v>418</v>
          </cell>
          <cell r="CK71">
            <v>385</v>
          </cell>
          <cell r="CL71">
            <v>379</v>
          </cell>
          <cell r="CM71">
            <v>367</v>
          </cell>
          <cell r="CN71">
            <v>306</v>
          </cell>
          <cell r="CO71">
            <v>257</v>
          </cell>
          <cell r="CP71">
            <v>206</v>
          </cell>
          <cell r="CQ71">
            <v>179</v>
          </cell>
          <cell r="CR71">
            <v>151</v>
          </cell>
          <cell r="CS71">
            <v>138</v>
          </cell>
          <cell r="CT71">
            <v>378</v>
          </cell>
        </row>
        <row r="72">
          <cell r="A72" t="str">
            <v>E38000176</v>
          </cell>
          <cell r="B72" t="str">
            <v>NHS Sunderland CCG</v>
          </cell>
          <cell r="C72" t="str">
            <v>E54000050</v>
          </cell>
          <cell r="D72" t="str">
            <v>Cumbria and North East</v>
          </cell>
          <cell r="E72" t="str">
            <v>E40000009</v>
          </cell>
          <cell r="F72" t="str">
            <v>North East and Yorkshire</v>
          </cell>
          <cell r="G72">
            <v>135461</v>
          </cell>
          <cell r="H72">
            <v>1280</v>
          </cell>
          <cell r="I72">
            <v>1428</v>
          </cell>
          <cell r="J72">
            <v>1536</v>
          </cell>
          <cell r="K72">
            <v>1573</v>
          </cell>
          <cell r="L72">
            <v>1615</v>
          </cell>
          <cell r="M72">
            <v>1603</v>
          </cell>
          <cell r="N72">
            <v>1611</v>
          </cell>
          <cell r="O72">
            <v>1621</v>
          </cell>
          <cell r="P72">
            <v>1876</v>
          </cell>
          <cell r="Q72">
            <v>1661</v>
          </cell>
          <cell r="R72">
            <v>1594</v>
          </cell>
          <cell r="S72">
            <v>1603</v>
          </cell>
          <cell r="T72">
            <v>1624</v>
          </cell>
          <cell r="U72">
            <v>1645</v>
          </cell>
          <cell r="V72">
            <v>1560</v>
          </cell>
          <cell r="W72">
            <v>1460</v>
          </cell>
          <cell r="X72">
            <v>1575</v>
          </cell>
          <cell r="Y72">
            <v>1510</v>
          </cell>
          <cell r="Z72">
            <v>1444</v>
          </cell>
          <cell r="AA72">
            <v>1438</v>
          </cell>
          <cell r="AB72">
            <v>1549</v>
          </cell>
          <cell r="AC72">
            <v>1595</v>
          </cell>
          <cell r="AD72">
            <v>1715</v>
          </cell>
          <cell r="AE72">
            <v>1652</v>
          </cell>
          <cell r="AF72">
            <v>1878</v>
          </cell>
          <cell r="AG72">
            <v>1849</v>
          </cell>
          <cell r="AH72">
            <v>1912</v>
          </cell>
          <cell r="AI72">
            <v>1906</v>
          </cell>
          <cell r="AJ72">
            <v>2053</v>
          </cell>
          <cell r="AK72">
            <v>2181</v>
          </cell>
          <cell r="AL72">
            <v>1983</v>
          </cell>
          <cell r="AM72">
            <v>2044</v>
          </cell>
          <cell r="AN72">
            <v>1935</v>
          </cell>
          <cell r="AO72">
            <v>1721</v>
          </cell>
          <cell r="AP72">
            <v>1809</v>
          </cell>
          <cell r="AQ72">
            <v>1699</v>
          </cell>
          <cell r="AR72">
            <v>1626</v>
          </cell>
          <cell r="AS72">
            <v>1548</v>
          </cell>
          <cell r="AT72">
            <v>1567</v>
          </cell>
          <cell r="AU72">
            <v>1551</v>
          </cell>
          <cell r="AV72">
            <v>1559</v>
          </cell>
          <cell r="AW72">
            <v>1568</v>
          </cell>
          <cell r="AX72">
            <v>1458</v>
          </cell>
          <cell r="AY72">
            <v>1285</v>
          </cell>
          <cell r="AZ72">
            <v>1387</v>
          </cell>
          <cell r="BA72">
            <v>1435</v>
          </cell>
          <cell r="BB72">
            <v>1470</v>
          </cell>
          <cell r="BC72">
            <v>1652</v>
          </cell>
          <cell r="BD72">
            <v>1759</v>
          </cell>
          <cell r="BE72">
            <v>1933</v>
          </cell>
          <cell r="BF72">
            <v>1791</v>
          </cell>
          <cell r="BG72">
            <v>1782</v>
          </cell>
          <cell r="BH72">
            <v>1860</v>
          </cell>
          <cell r="BI72">
            <v>1841</v>
          </cell>
          <cell r="BJ72">
            <v>1874</v>
          </cell>
          <cell r="BK72">
            <v>2023</v>
          </cell>
          <cell r="BL72">
            <v>1999</v>
          </cell>
          <cell r="BM72">
            <v>1980</v>
          </cell>
          <cell r="BN72">
            <v>1912</v>
          </cell>
          <cell r="BO72">
            <v>1932</v>
          </cell>
          <cell r="BP72">
            <v>1827</v>
          </cell>
          <cell r="BQ72">
            <v>1892</v>
          </cell>
          <cell r="BR72">
            <v>1893</v>
          </cell>
          <cell r="BS72">
            <v>1896</v>
          </cell>
          <cell r="BT72">
            <v>1685</v>
          </cell>
          <cell r="BU72">
            <v>1530</v>
          </cell>
          <cell r="BV72">
            <v>1572</v>
          </cell>
          <cell r="BW72">
            <v>1536</v>
          </cell>
          <cell r="BX72">
            <v>1472</v>
          </cell>
          <cell r="BY72">
            <v>1473</v>
          </cell>
          <cell r="BZ72">
            <v>1424</v>
          </cell>
          <cell r="CA72">
            <v>1462</v>
          </cell>
          <cell r="CB72">
            <v>1512</v>
          </cell>
          <cell r="CC72">
            <v>1561</v>
          </cell>
          <cell r="CD72">
            <v>1151</v>
          </cell>
          <cell r="CE72">
            <v>1048</v>
          </cell>
          <cell r="CF72">
            <v>994</v>
          </cell>
          <cell r="CG72">
            <v>949</v>
          </cell>
          <cell r="CH72">
            <v>831</v>
          </cell>
          <cell r="CI72">
            <v>718</v>
          </cell>
          <cell r="CJ72">
            <v>731</v>
          </cell>
          <cell r="CK72">
            <v>741</v>
          </cell>
          <cell r="CL72">
            <v>699</v>
          </cell>
          <cell r="CM72">
            <v>619</v>
          </cell>
          <cell r="CN72">
            <v>509</v>
          </cell>
          <cell r="CO72">
            <v>435</v>
          </cell>
          <cell r="CP72">
            <v>391</v>
          </cell>
          <cell r="CQ72">
            <v>303</v>
          </cell>
          <cell r="CR72">
            <v>311</v>
          </cell>
          <cell r="CS72">
            <v>254</v>
          </cell>
          <cell r="CT72">
            <v>512</v>
          </cell>
        </row>
        <row r="73">
          <cell r="A73" t="str">
            <v>E38000212</v>
          </cell>
          <cell r="B73" t="str">
            <v>NHS Newcastle Gateshead CCG</v>
          </cell>
          <cell r="C73" t="str">
            <v>E54000050</v>
          </cell>
          <cell r="D73" t="str">
            <v>Cumbria and North East</v>
          </cell>
          <cell r="E73" t="str">
            <v>E40000009</v>
          </cell>
          <cell r="F73" t="str">
            <v>North East and Yorkshire</v>
          </cell>
          <cell r="G73">
            <v>255015</v>
          </cell>
          <cell r="H73">
            <v>2571</v>
          </cell>
          <cell r="I73">
            <v>2641</v>
          </cell>
          <cell r="J73">
            <v>2680</v>
          </cell>
          <cell r="K73">
            <v>2770</v>
          </cell>
          <cell r="L73">
            <v>2883</v>
          </cell>
          <cell r="M73">
            <v>2926</v>
          </cell>
          <cell r="N73">
            <v>2782</v>
          </cell>
          <cell r="O73">
            <v>2873</v>
          </cell>
          <cell r="P73">
            <v>3104</v>
          </cell>
          <cell r="Q73">
            <v>3041</v>
          </cell>
          <cell r="R73">
            <v>2977</v>
          </cell>
          <cell r="S73">
            <v>2929</v>
          </cell>
          <cell r="T73">
            <v>2875</v>
          </cell>
          <cell r="U73">
            <v>2808</v>
          </cell>
          <cell r="V73">
            <v>2753</v>
          </cell>
          <cell r="W73">
            <v>2467</v>
          </cell>
          <cell r="X73">
            <v>2453</v>
          </cell>
          <cell r="Y73">
            <v>2693</v>
          </cell>
          <cell r="Z73">
            <v>3119</v>
          </cell>
          <cell r="AA73">
            <v>5366</v>
          </cell>
          <cell r="AB73">
            <v>6103</v>
          </cell>
          <cell r="AC73">
            <v>6170</v>
          </cell>
          <cell r="AD73">
            <v>5742</v>
          </cell>
          <cell r="AE73">
            <v>4853</v>
          </cell>
          <cell r="AF73">
            <v>4443</v>
          </cell>
          <cell r="AG73">
            <v>4532</v>
          </cell>
          <cell r="AH73">
            <v>4519</v>
          </cell>
          <cell r="AI73">
            <v>4639</v>
          </cell>
          <cell r="AJ73">
            <v>4568</v>
          </cell>
          <cell r="AK73">
            <v>4784</v>
          </cell>
          <cell r="AL73">
            <v>4486</v>
          </cell>
          <cell r="AM73">
            <v>4013</v>
          </cell>
          <cell r="AN73">
            <v>3687</v>
          </cell>
          <cell r="AO73">
            <v>3634</v>
          </cell>
          <cell r="AP73">
            <v>3720</v>
          </cell>
          <cell r="AQ73">
            <v>3389</v>
          </cell>
          <cell r="AR73">
            <v>3292</v>
          </cell>
          <cell r="AS73">
            <v>3364</v>
          </cell>
          <cell r="AT73">
            <v>3105</v>
          </cell>
          <cell r="AU73">
            <v>3041</v>
          </cell>
          <cell r="AV73">
            <v>3098</v>
          </cell>
          <cell r="AW73">
            <v>2821</v>
          </cell>
          <cell r="AX73">
            <v>2635</v>
          </cell>
          <cell r="AY73">
            <v>2645</v>
          </cell>
          <cell r="AZ73">
            <v>2752</v>
          </cell>
          <cell r="BA73">
            <v>2618</v>
          </cell>
          <cell r="BB73">
            <v>2555</v>
          </cell>
          <cell r="BC73">
            <v>2683</v>
          </cell>
          <cell r="BD73">
            <v>3089</v>
          </cell>
          <cell r="BE73">
            <v>3156</v>
          </cell>
          <cell r="BF73">
            <v>2852</v>
          </cell>
          <cell r="BG73">
            <v>2941</v>
          </cell>
          <cell r="BH73">
            <v>3019</v>
          </cell>
          <cell r="BI73">
            <v>3027</v>
          </cell>
          <cell r="BJ73">
            <v>3040</v>
          </cell>
          <cell r="BK73">
            <v>3038</v>
          </cell>
          <cell r="BL73">
            <v>2957</v>
          </cell>
          <cell r="BM73">
            <v>3010</v>
          </cell>
          <cell r="BN73">
            <v>3103</v>
          </cell>
          <cell r="BO73">
            <v>2869</v>
          </cell>
          <cell r="BP73">
            <v>2845</v>
          </cell>
          <cell r="BQ73">
            <v>2790</v>
          </cell>
          <cell r="BR73">
            <v>2878</v>
          </cell>
          <cell r="BS73">
            <v>2677</v>
          </cell>
          <cell r="BT73">
            <v>2512</v>
          </cell>
          <cell r="BU73">
            <v>2365</v>
          </cell>
          <cell r="BV73">
            <v>2319</v>
          </cell>
          <cell r="BW73">
            <v>2214</v>
          </cell>
          <cell r="BX73">
            <v>2047</v>
          </cell>
          <cell r="BY73">
            <v>2094</v>
          </cell>
          <cell r="BZ73">
            <v>2216</v>
          </cell>
          <cell r="CA73">
            <v>2168</v>
          </cell>
          <cell r="CB73">
            <v>2247</v>
          </cell>
          <cell r="CC73">
            <v>2507</v>
          </cell>
          <cell r="CD73">
            <v>1738</v>
          </cell>
          <cell r="CE73">
            <v>1659</v>
          </cell>
          <cell r="CF73">
            <v>1539</v>
          </cell>
          <cell r="CG73">
            <v>1397</v>
          </cell>
          <cell r="CH73">
            <v>1220</v>
          </cell>
          <cell r="CI73">
            <v>1165</v>
          </cell>
          <cell r="CJ73">
            <v>1166</v>
          </cell>
          <cell r="CK73">
            <v>1207</v>
          </cell>
          <cell r="CL73">
            <v>1040</v>
          </cell>
          <cell r="CM73">
            <v>982</v>
          </cell>
          <cell r="CN73">
            <v>837</v>
          </cell>
          <cell r="CO73">
            <v>792</v>
          </cell>
          <cell r="CP73">
            <v>699</v>
          </cell>
          <cell r="CQ73">
            <v>571</v>
          </cell>
          <cell r="CR73">
            <v>566</v>
          </cell>
          <cell r="CS73">
            <v>447</v>
          </cell>
          <cell r="CT73">
            <v>1408</v>
          </cell>
        </row>
        <row r="74">
          <cell r="A74" t="str">
            <v>E38000215</v>
          </cell>
          <cell r="B74" t="str">
            <v>NHS North Cumbria CCG</v>
          </cell>
          <cell r="C74" t="str">
            <v>E54000050</v>
          </cell>
          <cell r="D74" t="str">
            <v>Cumbria and North East</v>
          </cell>
          <cell r="E74" t="str">
            <v>E40000009</v>
          </cell>
          <cell r="F74" t="str">
            <v>North East and Yorkshire</v>
          </cell>
          <cell r="G74">
            <v>157561</v>
          </cell>
          <cell r="H74">
            <v>1424</v>
          </cell>
          <cell r="I74">
            <v>1469</v>
          </cell>
          <cell r="J74">
            <v>1524</v>
          </cell>
          <cell r="K74">
            <v>1634</v>
          </cell>
          <cell r="L74">
            <v>1681</v>
          </cell>
          <cell r="M74">
            <v>1708</v>
          </cell>
          <cell r="N74">
            <v>1693</v>
          </cell>
          <cell r="O74">
            <v>1822</v>
          </cell>
          <cell r="P74">
            <v>1853</v>
          </cell>
          <cell r="Q74">
            <v>1812</v>
          </cell>
          <cell r="R74">
            <v>1817</v>
          </cell>
          <cell r="S74">
            <v>1914</v>
          </cell>
          <cell r="T74">
            <v>1872</v>
          </cell>
          <cell r="U74">
            <v>1761</v>
          </cell>
          <cell r="V74">
            <v>1849</v>
          </cell>
          <cell r="W74">
            <v>1687</v>
          </cell>
          <cell r="X74">
            <v>1751</v>
          </cell>
          <cell r="Y74">
            <v>1714</v>
          </cell>
          <cell r="Z74">
            <v>1507</v>
          </cell>
          <cell r="AA74">
            <v>1316</v>
          </cell>
          <cell r="AB74">
            <v>1377</v>
          </cell>
          <cell r="AC74">
            <v>1412</v>
          </cell>
          <cell r="AD74">
            <v>1542</v>
          </cell>
          <cell r="AE74">
            <v>1665</v>
          </cell>
          <cell r="AF74">
            <v>1671</v>
          </cell>
          <cell r="AG74">
            <v>1702</v>
          </cell>
          <cell r="AH74">
            <v>1739</v>
          </cell>
          <cell r="AI74">
            <v>1833</v>
          </cell>
          <cell r="AJ74">
            <v>1969</v>
          </cell>
          <cell r="AK74">
            <v>1791</v>
          </cell>
          <cell r="AL74">
            <v>1636</v>
          </cell>
          <cell r="AM74">
            <v>1760</v>
          </cell>
          <cell r="AN74">
            <v>1695</v>
          </cell>
          <cell r="AO74">
            <v>1582</v>
          </cell>
          <cell r="AP74">
            <v>1703</v>
          </cell>
          <cell r="AQ74">
            <v>1679</v>
          </cell>
          <cell r="AR74">
            <v>1624</v>
          </cell>
          <cell r="AS74">
            <v>1714</v>
          </cell>
          <cell r="AT74">
            <v>1746</v>
          </cell>
          <cell r="AU74">
            <v>1691</v>
          </cell>
          <cell r="AV74">
            <v>1771</v>
          </cell>
          <cell r="AW74">
            <v>1688</v>
          </cell>
          <cell r="AX74">
            <v>1641</v>
          </cell>
          <cell r="AY74">
            <v>1518</v>
          </cell>
          <cell r="AZ74">
            <v>1582</v>
          </cell>
          <cell r="BA74">
            <v>1735</v>
          </cell>
          <cell r="BB74">
            <v>1765</v>
          </cell>
          <cell r="BC74">
            <v>1994</v>
          </cell>
          <cell r="BD74">
            <v>2119</v>
          </cell>
          <cell r="BE74">
            <v>2291</v>
          </cell>
          <cell r="BF74">
            <v>2218</v>
          </cell>
          <cell r="BG74">
            <v>2429</v>
          </cell>
          <cell r="BH74">
            <v>2379</v>
          </cell>
          <cell r="BI74">
            <v>2493</v>
          </cell>
          <cell r="BJ74">
            <v>2444</v>
          </cell>
          <cell r="BK74">
            <v>2609</v>
          </cell>
          <cell r="BL74">
            <v>2487</v>
          </cell>
          <cell r="BM74">
            <v>2567</v>
          </cell>
          <cell r="BN74">
            <v>2480</v>
          </cell>
          <cell r="BO74">
            <v>2400</v>
          </cell>
          <cell r="BP74">
            <v>2463</v>
          </cell>
          <cell r="BQ74">
            <v>2392</v>
          </cell>
          <cell r="BR74">
            <v>2348</v>
          </cell>
          <cell r="BS74">
            <v>2223</v>
          </cell>
          <cell r="BT74">
            <v>2081</v>
          </cell>
          <cell r="BU74">
            <v>2047</v>
          </cell>
          <cell r="BV74">
            <v>2111</v>
          </cell>
          <cell r="BW74">
            <v>2005</v>
          </cell>
          <cell r="BX74">
            <v>2009</v>
          </cell>
          <cell r="BY74">
            <v>2087</v>
          </cell>
          <cell r="BZ74">
            <v>2011</v>
          </cell>
          <cell r="CA74">
            <v>2173</v>
          </cell>
          <cell r="CB74">
            <v>2135</v>
          </cell>
          <cell r="CC74">
            <v>2330</v>
          </cell>
          <cell r="CD74">
            <v>1689</v>
          </cell>
          <cell r="CE74">
            <v>1549</v>
          </cell>
          <cell r="CF74">
            <v>1614</v>
          </cell>
          <cell r="CG74">
            <v>1460</v>
          </cell>
          <cell r="CH74">
            <v>1304</v>
          </cell>
          <cell r="CI74">
            <v>1172</v>
          </cell>
          <cell r="CJ74">
            <v>1143</v>
          </cell>
          <cell r="CK74">
            <v>1037</v>
          </cell>
          <cell r="CL74">
            <v>987</v>
          </cell>
          <cell r="CM74">
            <v>893</v>
          </cell>
          <cell r="CN74">
            <v>796</v>
          </cell>
          <cell r="CO74">
            <v>610</v>
          </cell>
          <cell r="CP74">
            <v>534</v>
          </cell>
          <cell r="CQ74">
            <v>525</v>
          </cell>
          <cell r="CR74">
            <v>491</v>
          </cell>
          <cell r="CS74">
            <v>329</v>
          </cell>
          <cell r="CT74">
            <v>1064</v>
          </cell>
        </row>
        <row r="75">
          <cell r="A75" t="str">
            <v>E38000234</v>
          </cell>
          <cell r="B75" t="str">
            <v>NHS County Durham CCG</v>
          </cell>
          <cell r="C75" t="str">
            <v>E54000050</v>
          </cell>
          <cell r="D75" t="str">
            <v>Cumbria and North East</v>
          </cell>
          <cell r="E75" t="str">
            <v>E40000009</v>
          </cell>
          <cell r="F75" t="str">
            <v>North East and Yorkshire</v>
          </cell>
          <cell r="G75">
            <v>262253</v>
          </cell>
          <cell r="H75">
            <v>2431</v>
          </cell>
          <cell r="I75">
            <v>2565</v>
          </cell>
          <cell r="J75">
            <v>2625</v>
          </cell>
          <cell r="K75">
            <v>2719</v>
          </cell>
          <cell r="L75">
            <v>2883</v>
          </cell>
          <cell r="M75">
            <v>2848</v>
          </cell>
          <cell r="N75">
            <v>3055</v>
          </cell>
          <cell r="O75">
            <v>3176</v>
          </cell>
          <cell r="P75">
            <v>3145</v>
          </cell>
          <cell r="Q75">
            <v>3250</v>
          </cell>
          <cell r="R75">
            <v>3149</v>
          </cell>
          <cell r="S75">
            <v>2988</v>
          </cell>
          <cell r="T75">
            <v>3089</v>
          </cell>
          <cell r="U75">
            <v>3103</v>
          </cell>
          <cell r="V75">
            <v>2975</v>
          </cell>
          <cell r="W75">
            <v>2888</v>
          </cell>
          <cell r="X75">
            <v>2732</v>
          </cell>
          <cell r="Y75">
            <v>2725</v>
          </cell>
          <cell r="Z75">
            <v>2832</v>
          </cell>
          <cell r="AA75">
            <v>3793</v>
          </cell>
          <cell r="AB75">
            <v>4209</v>
          </cell>
          <cell r="AC75">
            <v>4270</v>
          </cell>
          <cell r="AD75">
            <v>3931</v>
          </cell>
          <cell r="AE75">
            <v>3482</v>
          </cell>
          <cell r="AF75">
            <v>3256</v>
          </cell>
          <cell r="AG75">
            <v>3358</v>
          </cell>
          <cell r="AH75">
            <v>3441</v>
          </cell>
          <cell r="AI75">
            <v>3380</v>
          </cell>
          <cell r="AJ75">
            <v>3508</v>
          </cell>
          <cell r="AK75">
            <v>3544</v>
          </cell>
          <cell r="AL75">
            <v>3345</v>
          </cell>
          <cell r="AM75">
            <v>2846</v>
          </cell>
          <cell r="AN75">
            <v>2858</v>
          </cell>
          <cell r="AO75">
            <v>2798</v>
          </cell>
          <cell r="AP75">
            <v>3031</v>
          </cell>
          <cell r="AQ75">
            <v>3127</v>
          </cell>
          <cell r="AR75">
            <v>2945</v>
          </cell>
          <cell r="AS75">
            <v>3309</v>
          </cell>
          <cell r="AT75">
            <v>3052</v>
          </cell>
          <cell r="AU75">
            <v>3018</v>
          </cell>
          <cell r="AV75">
            <v>3009</v>
          </cell>
          <cell r="AW75">
            <v>2931</v>
          </cell>
          <cell r="AX75">
            <v>2652</v>
          </cell>
          <cell r="AY75">
            <v>2484</v>
          </cell>
          <cell r="AZ75">
            <v>2686</v>
          </cell>
          <cell r="BA75">
            <v>2804</v>
          </cell>
          <cell r="BB75">
            <v>2874</v>
          </cell>
          <cell r="BC75">
            <v>3116</v>
          </cell>
          <cell r="BD75">
            <v>3376</v>
          </cell>
          <cell r="BE75">
            <v>3723</v>
          </cell>
          <cell r="BF75">
            <v>3517</v>
          </cell>
          <cell r="BG75">
            <v>3710</v>
          </cell>
          <cell r="BH75">
            <v>3733</v>
          </cell>
          <cell r="BI75">
            <v>3909</v>
          </cell>
          <cell r="BJ75">
            <v>3944</v>
          </cell>
          <cell r="BK75">
            <v>3987</v>
          </cell>
          <cell r="BL75">
            <v>3957</v>
          </cell>
          <cell r="BM75">
            <v>3896</v>
          </cell>
          <cell r="BN75">
            <v>3911</v>
          </cell>
          <cell r="BO75">
            <v>3625</v>
          </cell>
          <cell r="BP75">
            <v>3422</v>
          </cell>
          <cell r="BQ75">
            <v>3475</v>
          </cell>
          <cell r="BR75">
            <v>3388</v>
          </cell>
          <cell r="BS75">
            <v>3347</v>
          </cell>
          <cell r="BT75">
            <v>3169</v>
          </cell>
          <cell r="BU75">
            <v>3184</v>
          </cell>
          <cell r="BV75">
            <v>3009</v>
          </cell>
          <cell r="BW75">
            <v>3050</v>
          </cell>
          <cell r="BX75">
            <v>2931</v>
          </cell>
          <cell r="BY75">
            <v>2975</v>
          </cell>
          <cell r="BZ75">
            <v>2973</v>
          </cell>
          <cell r="CA75">
            <v>3055</v>
          </cell>
          <cell r="CB75">
            <v>3037</v>
          </cell>
          <cell r="CC75">
            <v>3452</v>
          </cell>
          <cell r="CD75">
            <v>2541</v>
          </cell>
          <cell r="CE75">
            <v>2501</v>
          </cell>
          <cell r="CF75">
            <v>2398</v>
          </cell>
          <cell r="CG75">
            <v>1993</v>
          </cell>
          <cell r="CH75">
            <v>1748</v>
          </cell>
          <cell r="CI75">
            <v>1615</v>
          </cell>
          <cell r="CJ75">
            <v>1586</v>
          </cell>
          <cell r="CK75">
            <v>1461</v>
          </cell>
          <cell r="CL75">
            <v>1353</v>
          </cell>
          <cell r="CM75">
            <v>1270</v>
          </cell>
          <cell r="CN75">
            <v>1019</v>
          </cell>
          <cell r="CO75">
            <v>912</v>
          </cell>
          <cell r="CP75">
            <v>812</v>
          </cell>
          <cell r="CQ75">
            <v>659</v>
          </cell>
          <cell r="CR75">
            <v>525</v>
          </cell>
          <cell r="CS75">
            <v>466</v>
          </cell>
          <cell r="CT75">
            <v>1404</v>
          </cell>
        </row>
        <row r="76">
          <cell r="A76" t="str">
            <v>E38000247</v>
          </cell>
          <cell r="B76" t="str">
            <v>NHS Tees Valley CCG</v>
          </cell>
          <cell r="C76" t="str">
            <v>E54000050</v>
          </cell>
          <cell r="D76" t="str">
            <v>Cumbria and North East</v>
          </cell>
          <cell r="E76" t="str">
            <v>E40000009</v>
          </cell>
          <cell r="F76" t="str">
            <v>North East and Yorkshire</v>
          </cell>
          <cell r="G76">
            <v>332507</v>
          </cell>
          <cell r="H76">
            <v>3608</v>
          </cell>
          <cell r="I76">
            <v>3827</v>
          </cell>
          <cell r="J76">
            <v>3876</v>
          </cell>
          <cell r="K76">
            <v>4058</v>
          </cell>
          <cell r="L76">
            <v>4199</v>
          </cell>
          <cell r="M76">
            <v>4252</v>
          </cell>
          <cell r="N76">
            <v>4419</v>
          </cell>
          <cell r="O76">
            <v>4526</v>
          </cell>
          <cell r="P76">
            <v>4556</v>
          </cell>
          <cell r="Q76">
            <v>4506</v>
          </cell>
          <cell r="R76">
            <v>4502</v>
          </cell>
          <cell r="S76">
            <v>4366</v>
          </cell>
          <cell r="T76">
            <v>4387</v>
          </cell>
          <cell r="U76">
            <v>4182</v>
          </cell>
          <cell r="V76">
            <v>4267</v>
          </cell>
          <cell r="W76">
            <v>4040</v>
          </cell>
          <cell r="X76">
            <v>4106</v>
          </cell>
          <cell r="Y76">
            <v>3929</v>
          </cell>
          <cell r="Z76">
            <v>3817</v>
          </cell>
          <cell r="AA76">
            <v>3539</v>
          </cell>
          <cell r="AB76">
            <v>3497</v>
          </cell>
          <cell r="AC76">
            <v>3633</v>
          </cell>
          <cell r="AD76">
            <v>3872</v>
          </cell>
          <cell r="AE76">
            <v>4232</v>
          </cell>
          <cell r="AF76">
            <v>4418</v>
          </cell>
          <cell r="AG76">
            <v>4476</v>
          </cell>
          <cell r="AH76">
            <v>4605</v>
          </cell>
          <cell r="AI76">
            <v>4386</v>
          </cell>
          <cell r="AJ76">
            <v>4826</v>
          </cell>
          <cell r="AK76">
            <v>4601</v>
          </cell>
          <cell r="AL76">
            <v>4480</v>
          </cell>
          <cell r="AM76">
            <v>4439</v>
          </cell>
          <cell r="AN76">
            <v>4410</v>
          </cell>
          <cell r="AO76">
            <v>4261</v>
          </cell>
          <cell r="AP76">
            <v>4375</v>
          </cell>
          <cell r="AQ76">
            <v>4151</v>
          </cell>
          <cell r="AR76">
            <v>4095</v>
          </cell>
          <cell r="AS76">
            <v>3870</v>
          </cell>
          <cell r="AT76">
            <v>3925</v>
          </cell>
          <cell r="AU76">
            <v>3914</v>
          </cell>
          <cell r="AV76">
            <v>3972</v>
          </cell>
          <cell r="AW76">
            <v>3747</v>
          </cell>
          <cell r="AX76">
            <v>3467</v>
          </cell>
          <cell r="AY76">
            <v>3399</v>
          </cell>
          <cell r="AZ76">
            <v>3504</v>
          </cell>
          <cell r="BA76">
            <v>3621</v>
          </cell>
          <cell r="BB76">
            <v>3658</v>
          </cell>
          <cell r="BC76">
            <v>3946</v>
          </cell>
          <cell r="BD76">
            <v>4221</v>
          </cell>
          <cell r="BE76">
            <v>4392</v>
          </cell>
          <cell r="BF76">
            <v>4360</v>
          </cell>
          <cell r="BG76">
            <v>4337</v>
          </cell>
          <cell r="BH76">
            <v>4395</v>
          </cell>
          <cell r="BI76">
            <v>4605</v>
          </cell>
          <cell r="BJ76">
            <v>4761</v>
          </cell>
          <cell r="BK76">
            <v>4854</v>
          </cell>
          <cell r="BL76">
            <v>4523</v>
          </cell>
          <cell r="BM76">
            <v>4768</v>
          </cell>
          <cell r="BN76">
            <v>4809</v>
          </cell>
          <cell r="BO76">
            <v>4482</v>
          </cell>
          <cell r="BP76">
            <v>4241</v>
          </cell>
          <cell r="BQ76">
            <v>4321</v>
          </cell>
          <cell r="BR76">
            <v>4228</v>
          </cell>
          <cell r="BS76">
            <v>4108</v>
          </cell>
          <cell r="BT76">
            <v>3869</v>
          </cell>
          <cell r="BU76">
            <v>3611</v>
          </cell>
          <cell r="BV76">
            <v>3602</v>
          </cell>
          <cell r="BW76">
            <v>3629</v>
          </cell>
          <cell r="BX76">
            <v>3419</v>
          </cell>
          <cell r="BY76">
            <v>3328</v>
          </cell>
          <cell r="BZ76">
            <v>3347</v>
          </cell>
          <cell r="CA76">
            <v>3477</v>
          </cell>
          <cell r="CB76">
            <v>3558</v>
          </cell>
          <cell r="CC76">
            <v>3805</v>
          </cell>
          <cell r="CD76">
            <v>2910</v>
          </cell>
          <cell r="CE76">
            <v>2784</v>
          </cell>
          <cell r="CF76">
            <v>2593</v>
          </cell>
          <cell r="CG76">
            <v>2227</v>
          </cell>
          <cell r="CH76">
            <v>2114</v>
          </cell>
          <cell r="CI76">
            <v>1922</v>
          </cell>
          <cell r="CJ76">
            <v>1792</v>
          </cell>
          <cell r="CK76">
            <v>1801</v>
          </cell>
          <cell r="CL76">
            <v>1667</v>
          </cell>
          <cell r="CM76">
            <v>1451</v>
          </cell>
          <cell r="CN76">
            <v>1316</v>
          </cell>
          <cell r="CO76">
            <v>1189</v>
          </cell>
          <cell r="CP76">
            <v>923</v>
          </cell>
          <cell r="CQ76">
            <v>873</v>
          </cell>
          <cell r="CR76">
            <v>749</v>
          </cell>
          <cell r="CS76">
            <v>591</v>
          </cell>
          <cell r="CT76">
            <v>1813</v>
          </cell>
        </row>
        <row r="77">
          <cell r="A77" t="str">
            <v>E38000052</v>
          </cell>
          <cell r="B77" t="str">
            <v>NHS East Riding of Yorkshire CCG</v>
          </cell>
          <cell r="C77" t="str">
            <v>E54000051</v>
          </cell>
          <cell r="D77" t="str">
            <v>Humber, Coast and Vale</v>
          </cell>
          <cell r="E77" t="str">
            <v>E40000009</v>
          </cell>
          <cell r="F77" t="str">
            <v>North East and Yorkshire</v>
          </cell>
          <cell r="G77">
            <v>156737</v>
          </cell>
          <cell r="H77">
            <v>1376</v>
          </cell>
          <cell r="I77">
            <v>1373</v>
          </cell>
          <cell r="J77">
            <v>1505</v>
          </cell>
          <cell r="K77">
            <v>1575</v>
          </cell>
          <cell r="L77">
            <v>1634</v>
          </cell>
          <cell r="M77">
            <v>1708</v>
          </cell>
          <cell r="N77">
            <v>1696</v>
          </cell>
          <cell r="O77">
            <v>1747</v>
          </cell>
          <cell r="P77">
            <v>1926</v>
          </cell>
          <cell r="Q77">
            <v>1830</v>
          </cell>
          <cell r="R77">
            <v>1743</v>
          </cell>
          <cell r="S77">
            <v>1746</v>
          </cell>
          <cell r="T77">
            <v>1912</v>
          </cell>
          <cell r="U77">
            <v>1840</v>
          </cell>
          <cell r="V77">
            <v>1736</v>
          </cell>
          <cell r="W77">
            <v>1715</v>
          </cell>
          <cell r="X77">
            <v>1718</v>
          </cell>
          <cell r="Y77">
            <v>1739</v>
          </cell>
          <cell r="Z77">
            <v>1661</v>
          </cell>
          <cell r="AA77">
            <v>1312</v>
          </cell>
          <cell r="AB77">
            <v>1351</v>
          </cell>
          <cell r="AC77">
            <v>1406</v>
          </cell>
          <cell r="AD77">
            <v>1351</v>
          </cell>
          <cell r="AE77">
            <v>1505</v>
          </cell>
          <cell r="AF77">
            <v>1537</v>
          </cell>
          <cell r="AG77">
            <v>1543</v>
          </cell>
          <cell r="AH77">
            <v>1590</v>
          </cell>
          <cell r="AI77">
            <v>1561</v>
          </cell>
          <cell r="AJ77">
            <v>1557</v>
          </cell>
          <cell r="AK77">
            <v>1333</v>
          </cell>
          <cell r="AL77">
            <v>1385</v>
          </cell>
          <cell r="AM77">
            <v>1519</v>
          </cell>
          <cell r="AN77">
            <v>1474</v>
          </cell>
          <cell r="AO77">
            <v>1496</v>
          </cell>
          <cell r="AP77">
            <v>1497</v>
          </cell>
          <cell r="AQ77">
            <v>1379</v>
          </cell>
          <cell r="AR77">
            <v>1584</v>
          </cell>
          <cell r="AS77">
            <v>1508</v>
          </cell>
          <cell r="AT77">
            <v>1630</v>
          </cell>
          <cell r="AU77">
            <v>1565</v>
          </cell>
          <cell r="AV77">
            <v>1619</v>
          </cell>
          <cell r="AW77">
            <v>1706</v>
          </cell>
          <cell r="AX77">
            <v>1625</v>
          </cell>
          <cell r="AY77">
            <v>1579</v>
          </cell>
          <cell r="AZ77">
            <v>1703</v>
          </cell>
          <cell r="BA77">
            <v>1814</v>
          </cell>
          <cell r="BB77">
            <v>1883</v>
          </cell>
          <cell r="BC77">
            <v>1991</v>
          </cell>
          <cell r="BD77">
            <v>2203</v>
          </cell>
          <cell r="BE77">
            <v>2333</v>
          </cell>
          <cell r="BF77">
            <v>2242</v>
          </cell>
          <cell r="BG77">
            <v>2309</v>
          </cell>
          <cell r="BH77">
            <v>2297</v>
          </cell>
          <cell r="BI77">
            <v>2407</v>
          </cell>
          <cell r="BJ77">
            <v>2496</v>
          </cell>
          <cell r="BK77">
            <v>2520</v>
          </cell>
          <cell r="BL77">
            <v>2572</v>
          </cell>
          <cell r="BM77">
            <v>2585</v>
          </cell>
          <cell r="BN77">
            <v>2548</v>
          </cell>
          <cell r="BO77">
            <v>2420</v>
          </cell>
          <cell r="BP77">
            <v>2365</v>
          </cell>
          <cell r="BQ77">
            <v>2264</v>
          </cell>
          <cell r="BR77">
            <v>2352</v>
          </cell>
          <cell r="BS77">
            <v>2282</v>
          </cell>
          <cell r="BT77">
            <v>2198</v>
          </cell>
          <cell r="BU77">
            <v>2126</v>
          </cell>
          <cell r="BV77">
            <v>2166</v>
          </cell>
          <cell r="BW77">
            <v>2085</v>
          </cell>
          <cell r="BX77">
            <v>2101</v>
          </cell>
          <cell r="BY77">
            <v>2198</v>
          </cell>
          <cell r="BZ77">
            <v>2287</v>
          </cell>
          <cell r="CA77">
            <v>2295</v>
          </cell>
          <cell r="CB77">
            <v>2332</v>
          </cell>
          <cell r="CC77">
            <v>2762</v>
          </cell>
          <cell r="CD77">
            <v>1975</v>
          </cell>
          <cell r="CE77">
            <v>1805</v>
          </cell>
          <cell r="CF77">
            <v>1687</v>
          </cell>
          <cell r="CG77">
            <v>1550</v>
          </cell>
          <cell r="CH77">
            <v>1315</v>
          </cell>
          <cell r="CI77">
            <v>1168</v>
          </cell>
          <cell r="CJ77">
            <v>1193</v>
          </cell>
          <cell r="CK77">
            <v>1217</v>
          </cell>
          <cell r="CL77">
            <v>1122</v>
          </cell>
          <cell r="CM77">
            <v>973</v>
          </cell>
          <cell r="CN77">
            <v>853</v>
          </cell>
          <cell r="CO77">
            <v>744</v>
          </cell>
          <cell r="CP77">
            <v>657</v>
          </cell>
          <cell r="CQ77">
            <v>585</v>
          </cell>
          <cell r="CR77">
            <v>489</v>
          </cell>
          <cell r="CS77">
            <v>393</v>
          </cell>
          <cell r="CT77">
            <v>1083</v>
          </cell>
        </row>
        <row r="78">
          <cell r="A78" t="str">
            <v>E38000085</v>
          </cell>
          <cell r="B78" t="str">
            <v>NHS Hull CCG</v>
          </cell>
          <cell r="C78" t="str">
            <v>E54000051</v>
          </cell>
          <cell r="D78" t="str">
            <v>Humber, Coast and Vale</v>
          </cell>
          <cell r="E78" t="str">
            <v>E40000009</v>
          </cell>
          <cell r="F78" t="str">
            <v>North East and Yorkshire</v>
          </cell>
          <cell r="G78">
            <v>130491</v>
          </cell>
          <cell r="H78">
            <v>1613</v>
          </cell>
          <cell r="I78">
            <v>1655</v>
          </cell>
          <cell r="J78">
            <v>1647</v>
          </cell>
          <cell r="K78">
            <v>1839</v>
          </cell>
          <cell r="L78">
            <v>1823</v>
          </cell>
          <cell r="M78">
            <v>1677</v>
          </cell>
          <cell r="N78">
            <v>1726</v>
          </cell>
          <cell r="O78">
            <v>1807</v>
          </cell>
          <cell r="P78">
            <v>1827</v>
          </cell>
          <cell r="Q78">
            <v>1758</v>
          </cell>
          <cell r="R78">
            <v>1606</v>
          </cell>
          <cell r="S78">
            <v>1727</v>
          </cell>
          <cell r="T78">
            <v>1684</v>
          </cell>
          <cell r="U78">
            <v>1619</v>
          </cell>
          <cell r="V78">
            <v>1521</v>
          </cell>
          <cell r="W78">
            <v>1402</v>
          </cell>
          <cell r="X78">
            <v>1460</v>
          </cell>
          <cell r="Y78">
            <v>1283</v>
          </cell>
          <cell r="Z78">
            <v>1473</v>
          </cell>
          <cell r="AA78">
            <v>1758</v>
          </cell>
          <cell r="AB78">
            <v>1933</v>
          </cell>
          <cell r="AC78">
            <v>2145</v>
          </cell>
          <cell r="AD78">
            <v>2291</v>
          </cell>
          <cell r="AE78">
            <v>2143</v>
          </cell>
          <cell r="AF78">
            <v>1929</v>
          </cell>
          <cell r="AG78">
            <v>1749</v>
          </cell>
          <cell r="AH78">
            <v>2130</v>
          </cell>
          <cell r="AI78">
            <v>2120</v>
          </cell>
          <cell r="AJ78">
            <v>2182</v>
          </cell>
          <cell r="AK78">
            <v>2641</v>
          </cell>
          <cell r="AL78">
            <v>2389</v>
          </cell>
          <cell r="AM78">
            <v>2248</v>
          </cell>
          <cell r="AN78">
            <v>2115</v>
          </cell>
          <cell r="AO78">
            <v>1968</v>
          </cell>
          <cell r="AP78">
            <v>2022</v>
          </cell>
          <cell r="AQ78">
            <v>2004</v>
          </cell>
          <cell r="AR78">
            <v>1741</v>
          </cell>
          <cell r="AS78">
            <v>1676</v>
          </cell>
          <cell r="AT78">
            <v>1692</v>
          </cell>
          <cell r="AU78">
            <v>1679</v>
          </cell>
          <cell r="AV78">
            <v>1630</v>
          </cell>
          <cell r="AW78">
            <v>1577</v>
          </cell>
          <cell r="AX78">
            <v>1360</v>
          </cell>
          <cell r="AY78">
            <v>1487</v>
          </cell>
          <cell r="AZ78">
            <v>1490</v>
          </cell>
          <cell r="BA78">
            <v>1464</v>
          </cell>
          <cell r="BB78">
            <v>1483</v>
          </cell>
          <cell r="BC78">
            <v>1637</v>
          </cell>
          <cell r="BD78">
            <v>1666</v>
          </cell>
          <cell r="BE78">
            <v>1622</v>
          </cell>
          <cell r="BF78">
            <v>1545</v>
          </cell>
          <cell r="BG78">
            <v>1555</v>
          </cell>
          <cell r="BH78">
            <v>1597</v>
          </cell>
          <cell r="BI78">
            <v>1725</v>
          </cell>
          <cell r="BJ78">
            <v>1659</v>
          </cell>
          <cell r="BK78">
            <v>1680</v>
          </cell>
          <cell r="BL78">
            <v>1609</v>
          </cell>
          <cell r="BM78">
            <v>1646</v>
          </cell>
          <cell r="BN78">
            <v>1610</v>
          </cell>
          <cell r="BO78">
            <v>1583</v>
          </cell>
          <cell r="BP78">
            <v>1461</v>
          </cell>
          <cell r="BQ78">
            <v>1415</v>
          </cell>
          <cell r="BR78">
            <v>1369</v>
          </cell>
          <cell r="BS78">
            <v>1337</v>
          </cell>
          <cell r="BT78">
            <v>1253</v>
          </cell>
          <cell r="BU78">
            <v>1184</v>
          </cell>
          <cell r="BV78">
            <v>1192</v>
          </cell>
          <cell r="BW78">
            <v>1192</v>
          </cell>
          <cell r="BX78">
            <v>1100</v>
          </cell>
          <cell r="BY78">
            <v>1113</v>
          </cell>
          <cell r="BZ78">
            <v>1016</v>
          </cell>
          <cell r="CA78">
            <v>1061</v>
          </cell>
          <cell r="CB78">
            <v>1209</v>
          </cell>
          <cell r="CC78">
            <v>1189</v>
          </cell>
          <cell r="CD78">
            <v>853</v>
          </cell>
          <cell r="CE78">
            <v>771</v>
          </cell>
          <cell r="CF78">
            <v>700</v>
          </cell>
          <cell r="CG78">
            <v>667</v>
          </cell>
          <cell r="CH78">
            <v>538</v>
          </cell>
          <cell r="CI78">
            <v>476</v>
          </cell>
          <cell r="CJ78">
            <v>527</v>
          </cell>
          <cell r="CK78">
            <v>526</v>
          </cell>
          <cell r="CL78">
            <v>477</v>
          </cell>
          <cell r="CM78">
            <v>465</v>
          </cell>
          <cell r="CN78">
            <v>378</v>
          </cell>
          <cell r="CO78">
            <v>335</v>
          </cell>
          <cell r="CP78">
            <v>294</v>
          </cell>
          <cell r="CQ78">
            <v>226</v>
          </cell>
          <cell r="CR78">
            <v>189</v>
          </cell>
          <cell r="CS78">
            <v>171</v>
          </cell>
          <cell r="CT78">
            <v>480</v>
          </cell>
        </row>
        <row r="79">
          <cell r="A79" t="str">
            <v>E38000119</v>
          </cell>
          <cell r="B79" t="str">
            <v>NHS North East Lincolnshire CCG</v>
          </cell>
          <cell r="C79" t="str">
            <v>E54000051</v>
          </cell>
          <cell r="D79" t="str">
            <v>Humber, Coast and Vale</v>
          </cell>
          <cell r="E79" t="str">
            <v>E40000009</v>
          </cell>
          <cell r="F79" t="str">
            <v>North East and Yorkshire</v>
          </cell>
          <cell r="G79">
            <v>78063</v>
          </cell>
          <cell r="H79">
            <v>873</v>
          </cell>
          <cell r="I79">
            <v>807</v>
          </cell>
          <cell r="J79">
            <v>916</v>
          </cell>
          <cell r="K79">
            <v>981</v>
          </cell>
          <cell r="L79">
            <v>977</v>
          </cell>
          <cell r="M79">
            <v>1009</v>
          </cell>
          <cell r="N79">
            <v>970</v>
          </cell>
          <cell r="O79">
            <v>1006</v>
          </cell>
          <cell r="P79">
            <v>1009</v>
          </cell>
          <cell r="Q79">
            <v>1069</v>
          </cell>
          <cell r="R79">
            <v>1043</v>
          </cell>
          <cell r="S79">
            <v>1016</v>
          </cell>
          <cell r="T79">
            <v>1029</v>
          </cell>
          <cell r="U79">
            <v>1040</v>
          </cell>
          <cell r="V79">
            <v>1059</v>
          </cell>
          <cell r="W79">
            <v>967</v>
          </cell>
          <cell r="X79">
            <v>886</v>
          </cell>
          <cell r="Y79">
            <v>826</v>
          </cell>
          <cell r="Z79">
            <v>866</v>
          </cell>
          <cell r="AA79">
            <v>690</v>
          </cell>
          <cell r="AB79">
            <v>738</v>
          </cell>
          <cell r="AC79">
            <v>813</v>
          </cell>
          <cell r="AD79">
            <v>785</v>
          </cell>
          <cell r="AE79">
            <v>851</v>
          </cell>
          <cell r="AF79">
            <v>931</v>
          </cell>
          <cell r="AG79">
            <v>867</v>
          </cell>
          <cell r="AH79">
            <v>941</v>
          </cell>
          <cell r="AI79">
            <v>967</v>
          </cell>
          <cell r="AJ79">
            <v>1056</v>
          </cell>
          <cell r="AK79">
            <v>1065</v>
          </cell>
          <cell r="AL79">
            <v>991</v>
          </cell>
          <cell r="AM79">
            <v>1070</v>
          </cell>
          <cell r="AN79">
            <v>1121</v>
          </cell>
          <cell r="AO79">
            <v>1000</v>
          </cell>
          <cell r="AP79">
            <v>1049</v>
          </cell>
          <cell r="AQ79">
            <v>928</v>
          </cell>
          <cell r="AR79">
            <v>827</v>
          </cell>
          <cell r="AS79">
            <v>863</v>
          </cell>
          <cell r="AT79">
            <v>907</v>
          </cell>
          <cell r="AU79">
            <v>914</v>
          </cell>
          <cell r="AV79">
            <v>854</v>
          </cell>
          <cell r="AW79">
            <v>901</v>
          </cell>
          <cell r="AX79">
            <v>792</v>
          </cell>
          <cell r="AY79">
            <v>746</v>
          </cell>
          <cell r="AZ79">
            <v>865</v>
          </cell>
          <cell r="BA79">
            <v>892</v>
          </cell>
          <cell r="BB79">
            <v>896</v>
          </cell>
          <cell r="BC79">
            <v>993</v>
          </cell>
          <cell r="BD79">
            <v>1041</v>
          </cell>
          <cell r="BE79">
            <v>1106</v>
          </cell>
          <cell r="BF79">
            <v>1053</v>
          </cell>
          <cell r="BG79">
            <v>1052</v>
          </cell>
          <cell r="BH79">
            <v>1038</v>
          </cell>
          <cell r="BI79">
            <v>1116</v>
          </cell>
          <cell r="BJ79">
            <v>1090</v>
          </cell>
          <cell r="BK79">
            <v>1140</v>
          </cell>
          <cell r="BL79">
            <v>1165</v>
          </cell>
          <cell r="BM79">
            <v>1129</v>
          </cell>
          <cell r="BN79">
            <v>1154</v>
          </cell>
          <cell r="BO79">
            <v>1119</v>
          </cell>
          <cell r="BP79">
            <v>1083</v>
          </cell>
          <cell r="BQ79">
            <v>972</v>
          </cell>
          <cell r="BR79">
            <v>1013</v>
          </cell>
          <cell r="BS79">
            <v>941</v>
          </cell>
          <cell r="BT79">
            <v>934</v>
          </cell>
          <cell r="BU79">
            <v>915</v>
          </cell>
          <cell r="BV79">
            <v>906</v>
          </cell>
          <cell r="BW79">
            <v>872</v>
          </cell>
          <cell r="BX79">
            <v>833</v>
          </cell>
          <cell r="BY79">
            <v>837</v>
          </cell>
          <cell r="BZ79">
            <v>810</v>
          </cell>
          <cell r="CA79">
            <v>852</v>
          </cell>
          <cell r="CB79">
            <v>895</v>
          </cell>
          <cell r="CC79">
            <v>1001</v>
          </cell>
          <cell r="CD79">
            <v>704</v>
          </cell>
          <cell r="CE79">
            <v>670</v>
          </cell>
          <cell r="CF79">
            <v>640</v>
          </cell>
          <cell r="CG79">
            <v>581</v>
          </cell>
          <cell r="CH79">
            <v>536</v>
          </cell>
          <cell r="CI79">
            <v>496</v>
          </cell>
          <cell r="CJ79">
            <v>442</v>
          </cell>
          <cell r="CK79">
            <v>403</v>
          </cell>
          <cell r="CL79">
            <v>400</v>
          </cell>
          <cell r="CM79">
            <v>421</v>
          </cell>
          <cell r="CN79">
            <v>298</v>
          </cell>
          <cell r="CO79">
            <v>358</v>
          </cell>
          <cell r="CP79">
            <v>290</v>
          </cell>
          <cell r="CQ79">
            <v>241</v>
          </cell>
          <cell r="CR79">
            <v>181</v>
          </cell>
          <cell r="CS79">
            <v>165</v>
          </cell>
          <cell r="CT79">
            <v>508</v>
          </cell>
        </row>
        <row r="80">
          <cell r="A80" t="str">
            <v>E38000122</v>
          </cell>
          <cell r="B80" t="str">
            <v>NHS North Lincolnshire CCG</v>
          </cell>
          <cell r="C80" t="str">
            <v>E54000051</v>
          </cell>
          <cell r="D80" t="str">
            <v>Humber, Coast and Vale</v>
          </cell>
          <cell r="E80" t="str">
            <v>E40000009</v>
          </cell>
          <cell r="F80" t="str">
            <v>North East and Yorkshire</v>
          </cell>
          <cell r="G80">
            <v>85356</v>
          </cell>
          <cell r="H80">
            <v>800</v>
          </cell>
          <cell r="I80">
            <v>796</v>
          </cell>
          <cell r="J80">
            <v>884</v>
          </cell>
          <cell r="K80">
            <v>942</v>
          </cell>
          <cell r="L80">
            <v>939</v>
          </cell>
          <cell r="M80">
            <v>969</v>
          </cell>
          <cell r="N80">
            <v>1035</v>
          </cell>
          <cell r="O80">
            <v>1010</v>
          </cell>
          <cell r="P80">
            <v>1070</v>
          </cell>
          <cell r="Q80">
            <v>1052</v>
          </cell>
          <cell r="R80">
            <v>1150</v>
          </cell>
          <cell r="S80">
            <v>1181</v>
          </cell>
          <cell r="T80">
            <v>1103</v>
          </cell>
          <cell r="U80">
            <v>1080</v>
          </cell>
          <cell r="V80">
            <v>1110</v>
          </cell>
          <cell r="W80">
            <v>1029</v>
          </cell>
          <cell r="X80">
            <v>993</v>
          </cell>
          <cell r="Y80">
            <v>957</v>
          </cell>
          <cell r="Z80">
            <v>966</v>
          </cell>
          <cell r="AA80">
            <v>738</v>
          </cell>
          <cell r="AB80">
            <v>752</v>
          </cell>
          <cell r="AC80">
            <v>765</v>
          </cell>
          <cell r="AD80">
            <v>864</v>
          </cell>
          <cell r="AE80">
            <v>880</v>
          </cell>
          <cell r="AF80">
            <v>968</v>
          </cell>
          <cell r="AG80">
            <v>985</v>
          </cell>
          <cell r="AH80">
            <v>957</v>
          </cell>
          <cell r="AI80">
            <v>1014</v>
          </cell>
          <cell r="AJ80">
            <v>1000</v>
          </cell>
          <cell r="AK80">
            <v>1057</v>
          </cell>
          <cell r="AL80">
            <v>976</v>
          </cell>
          <cell r="AM80">
            <v>997</v>
          </cell>
          <cell r="AN80">
            <v>1044</v>
          </cell>
          <cell r="AO80">
            <v>1022</v>
          </cell>
          <cell r="AP80">
            <v>1059</v>
          </cell>
          <cell r="AQ80">
            <v>1086</v>
          </cell>
          <cell r="AR80">
            <v>1085</v>
          </cell>
          <cell r="AS80">
            <v>1032</v>
          </cell>
          <cell r="AT80">
            <v>969</v>
          </cell>
          <cell r="AU80">
            <v>1018</v>
          </cell>
          <cell r="AV80">
            <v>1029</v>
          </cell>
          <cell r="AW80">
            <v>979</v>
          </cell>
          <cell r="AX80">
            <v>921</v>
          </cell>
          <cell r="AY80">
            <v>920</v>
          </cell>
          <cell r="AZ80">
            <v>911</v>
          </cell>
          <cell r="BA80">
            <v>980</v>
          </cell>
          <cell r="BB80">
            <v>999</v>
          </cell>
          <cell r="BC80">
            <v>1054</v>
          </cell>
          <cell r="BD80">
            <v>1192</v>
          </cell>
          <cell r="BE80">
            <v>1145</v>
          </cell>
          <cell r="BF80">
            <v>1174</v>
          </cell>
          <cell r="BG80">
            <v>1286</v>
          </cell>
          <cell r="BH80">
            <v>1209</v>
          </cell>
          <cell r="BI80">
            <v>1323</v>
          </cell>
          <cell r="BJ80">
            <v>1261</v>
          </cell>
          <cell r="BK80">
            <v>1297</v>
          </cell>
          <cell r="BL80">
            <v>1356</v>
          </cell>
          <cell r="BM80">
            <v>1348</v>
          </cell>
          <cell r="BN80">
            <v>1305</v>
          </cell>
          <cell r="BO80">
            <v>1220</v>
          </cell>
          <cell r="BP80">
            <v>1213</v>
          </cell>
          <cell r="BQ80">
            <v>1166</v>
          </cell>
          <cell r="BR80">
            <v>1169</v>
          </cell>
          <cell r="BS80">
            <v>1111</v>
          </cell>
          <cell r="BT80">
            <v>1134</v>
          </cell>
          <cell r="BU80">
            <v>1031</v>
          </cell>
          <cell r="BV80">
            <v>976</v>
          </cell>
          <cell r="BW80">
            <v>1038</v>
          </cell>
          <cell r="BX80">
            <v>1008</v>
          </cell>
          <cell r="BY80">
            <v>1017</v>
          </cell>
          <cell r="BZ80">
            <v>1018</v>
          </cell>
          <cell r="CA80">
            <v>998</v>
          </cell>
          <cell r="CB80">
            <v>1057</v>
          </cell>
          <cell r="CC80">
            <v>1135</v>
          </cell>
          <cell r="CD80">
            <v>808</v>
          </cell>
          <cell r="CE80">
            <v>821</v>
          </cell>
          <cell r="CF80">
            <v>730</v>
          </cell>
          <cell r="CG80">
            <v>669</v>
          </cell>
          <cell r="CH80">
            <v>592</v>
          </cell>
          <cell r="CI80">
            <v>513</v>
          </cell>
          <cell r="CJ80">
            <v>522</v>
          </cell>
          <cell r="CK80">
            <v>480</v>
          </cell>
          <cell r="CL80">
            <v>463</v>
          </cell>
          <cell r="CM80">
            <v>394</v>
          </cell>
          <cell r="CN80">
            <v>407</v>
          </cell>
          <cell r="CO80">
            <v>333</v>
          </cell>
          <cell r="CP80">
            <v>272</v>
          </cell>
          <cell r="CQ80">
            <v>241</v>
          </cell>
          <cell r="CR80">
            <v>158</v>
          </cell>
          <cell r="CS80">
            <v>178</v>
          </cell>
          <cell r="CT80">
            <v>461</v>
          </cell>
        </row>
        <row r="81">
          <cell r="A81" t="str">
            <v>E38000188</v>
          </cell>
          <cell r="B81" t="str">
            <v>NHS Vale of York CCG</v>
          </cell>
          <cell r="C81" t="str">
            <v>E54000051</v>
          </cell>
          <cell r="D81" t="str">
            <v>Humber, Coast and Vale</v>
          </cell>
          <cell r="E81" t="str">
            <v>E40000009</v>
          </cell>
          <cell r="F81" t="str">
            <v>North East and Yorkshire</v>
          </cell>
          <cell r="G81">
            <v>180821</v>
          </cell>
          <cell r="H81">
            <v>1543</v>
          </cell>
          <cell r="I81">
            <v>1717</v>
          </cell>
          <cell r="J81">
            <v>1767</v>
          </cell>
          <cell r="K81">
            <v>1832</v>
          </cell>
          <cell r="L81">
            <v>1871</v>
          </cell>
          <cell r="M81">
            <v>1920</v>
          </cell>
          <cell r="N81">
            <v>1984</v>
          </cell>
          <cell r="O81">
            <v>1980</v>
          </cell>
          <cell r="P81">
            <v>2025</v>
          </cell>
          <cell r="Q81">
            <v>2080</v>
          </cell>
          <cell r="R81">
            <v>1941</v>
          </cell>
          <cell r="S81">
            <v>2059</v>
          </cell>
          <cell r="T81">
            <v>2042</v>
          </cell>
          <cell r="U81">
            <v>2034</v>
          </cell>
          <cell r="V81">
            <v>1948</v>
          </cell>
          <cell r="W81">
            <v>1875</v>
          </cell>
          <cell r="X81">
            <v>1857</v>
          </cell>
          <cell r="Y81">
            <v>1878</v>
          </cell>
          <cell r="Z81">
            <v>2018</v>
          </cell>
          <cell r="AA81">
            <v>3023</v>
          </cell>
          <cell r="AB81">
            <v>3474</v>
          </cell>
          <cell r="AC81">
            <v>3433</v>
          </cell>
          <cell r="AD81">
            <v>2858</v>
          </cell>
          <cell r="AE81">
            <v>2629</v>
          </cell>
          <cell r="AF81">
            <v>2490</v>
          </cell>
          <cell r="AG81">
            <v>2511</v>
          </cell>
          <cell r="AH81">
            <v>2845</v>
          </cell>
          <cell r="AI81">
            <v>2665</v>
          </cell>
          <cell r="AJ81">
            <v>2481</v>
          </cell>
          <cell r="AK81">
            <v>2465</v>
          </cell>
          <cell r="AL81">
            <v>2705</v>
          </cell>
          <cell r="AM81">
            <v>2393</v>
          </cell>
          <cell r="AN81">
            <v>2173</v>
          </cell>
          <cell r="AO81">
            <v>2235</v>
          </cell>
          <cell r="AP81">
            <v>2143</v>
          </cell>
          <cell r="AQ81">
            <v>2094</v>
          </cell>
          <cell r="AR81">
            <v>2295</v>
          </cell>
          <cell r="AS81">
            <v>2051</v>
          </cell>
          <cell r="AT81">
            <v>2083</v>
          </cell>
          <cell r="AU81">
            <v>2141</v>
          </cell>
          <cell r="AV81">
            <v>2080</v>
          </cell>
          <cell r="AW81">
            <v>2025</v>
          </cell>
          <cell r="AX81">
            <v>1914</v>
          </cell>
          <cell r="AY81">
            <v>1916</v>
          </cell>
          <cell r="AZ81">
            <v>1915</v>
          </cell>
          <cell r="BA81">
            <v>2073</v>
          </cell>
          <cell r="BB81">
            <v>2071</v>
          </cell>
          <cell r="BC81">
            <v>2213</v>
          </cell>
          <cell r="BD81">
            <v>2374</v>
          </cell>
          <cell r="BE81">
            <v>2432</v>
          </cell>
          <cell r="BF81">
            <v>2443</v>
          </cell>
          <cell r="BG81">
            <v>2501</v>
          </cell>
          <cell r="BH81">
            <v>2496</v>
          </cell>
          <cell r="BI81">
            <v>2506</v>
          </cell>
          <cell r="BJ81">
            <v>2527</v>
          </cell>
          <cell r="BK81">
            <v>2586</v>
          </cell>
          <cell r="BL81">
            <v>2654</v>
          </cell>
          <cell r="BM81">
            <v>2486</v>
          </cell>
          <cell r="BN81">
            <v>2446</v>
          </cell>
          <cell r="BO81">
            <v>2424</v>
          </cell>
          <cell r="BP81">
            <v>2285</v>
          </cell>
          <cell r="BQ81">
            <v>2335</v>
          </cell>
          <cell r="BR81">
            <v>2186</v>
          </cell>
          <cell r="BS81">
            <v>2056</v>
          </cell>
          <cell r="BT81">
            <v>2023</v>
          </cell>
          <cell r="BU81">
            <v>1940</v>
          </cell>
          <cell r="BV81">
            <v>1939</v>
          </cell>
          <cell r="BW81">
            <v>1875</v>
          </cell>
          <cell r="BX81">
            <v>1808</v>
          </cell>
          <cell r="BY81">
            <v>1935</v>
          </cell>
          <cell r="BZ81">
            <v>1940</v>
          </cell>
          <cell r="CA81">
            <v>1961</v>
          </cell>
          <cell r="CB81">
            <v>2031</v>
          </cell>
          <cell r="CC81">
            <v>2265</v>
          </cell>
          <cell r="CD81">
            <v>1744</v>
          </cell>
          <cell r="CE81">
            <v>1557</v>
          </cell>
          <cell r="CF81">
            <v>1505</v>
          </cell>
          <cell r="CG81">
            <v>1382</v>
          </cell>
          <cell r="CH81">
            <v>1176</v>
          </cell>
          <cell r="CI81">
            <v>969</v>
          </cell>
          <cell r="CJ81">
            <v>1009</v>
          </cell>
          <cell r="CK81">
            <v>969</v>
          </cell>
          <cell r="CL81">
            <v>961</v>
          </cell>
          <cell r="CM81">
            <v>844</v>
          </cell>
          <cell r="CN81">
            <v>826</v>
          </cell>
          <cell r="CO81">
            <v>660</v>
          </cell>
          <cell r="CP81">
            <v>566</v>
          </cell>
          <cell r="CQ81">
            <v>501</v>
          </cell>
          <cell r="CR81">
            <v>408</v>
          </cell>
          <cell r="CS81">
            <v>383</v>
          </cell>
          <cell r="CT81">
            <v>1142</v>
          </cell>
        </row>
        <row r="82">
          <cell r="A82" t="str">
            <v>E38000241</v>
          </cell>
          <cell r="B82" t="str">
            <v>NHS North Yorkshire CCG</v>
          </cell>
          <cell r="C82" t="str">
            <v>E54000051</v>
          </cell>
          <cell r="D82" t="str">
            <v>Humber, Coast and Vale</v>
          </cell>
          <cell r="E82" t="str">
            <v>E40000009</v>
          </cell>
          <cell r="F82" t="str">
            <v>North East and Yorkshire</v>
          </cell>
          <cell r="G82">
            <v>212423</v>
          </cell>
          <cell r="H82">
            <v>1698</v>
          </cell>
          <cell r="I82">
            <v>1912</v>
          </cell>
          <cell r="J82">
            <v>1951</v>
          </cell>
          <cell r="K82">
            <v>2172</v>
          </cell>
          <cell r="L82">
            <v>2288</v>
          </cell>
          <cell r="M82">
            <v>2266</v>
          </cell>
          <cell r="N82">
            <v>2310</v>
          </cell>
          <cell r="O82">
            <v>2294</v>
          </cell>
          <cell r="P82">
            <v>2335</v>
          </cell>
          <cell r="Q82">
            <v>2521</v>
          </cell>
          <cell r="R82">
            <v>2610</v>
          </cell>
          <cell r="S82">
            <v>2438</v>
          </cell>
          <cell r="T82">
            <v>2462</v>
          </cell>
          <cell r="U82">
            <v>2483</v>
          </cell>
          <cell r="V82">
            <v>2384</v>
          </cell>
          <cell r="W82">
            <v>2372</v>
          </cell>
          <cell r="X82">
            <v>2474</v>
          </cell>
          <cell r="Y82">
            <v>3035</v>
          </cell>
          <cell r="Z82">
            <v>2399</v>
          </cell>
          <cell r="AA82">
            <v>2007</v>
          </cell>
          <cell r="AB82">
            <v>1783</v>
          </cell>
          <cell r="AC82">
            <v>1769</v>
          </cell>
          <cell r="AD82">
            <v>1827</v>
          </cell>
          <cell r="AE82">
            <v>2193</v>
          </cell>
          <cell r="AF82">
            <v>2057</v>
          </cell>
          <cell r="AG82">
            <v>1999</v>
          </cell>
          <cell r="AH82">
            <v>1821</v>
          </cell>
          <cell r="AI82">
            <v>2225</v>
          </cell>
          <cell r="AJ82">
            <v>2456</v>
          </cell>
          <cell r="AK82">
            <v>2638</v>
          </cell>
          <cell r="AL82">
            <v>2591</v>
          </cell>
          <cell r="AM82">
            <v>2393</v>
          </cell>
          <cell r="AN82">
            <v>2524</v>
          </cell>
          <cell r="AO82">
            <v>2282</v>
          </cell>
          <cell r="AP82">
            <v>2434</v>
          </cell>
          <cell r="AQ82">
            <v>2198</v>
          </cell>
          <cell r="AR82">
            <v>2193</v>
          </cell>
          <cell r="AS82">
            <v>2187</v>
          </cell>
          <cell r="AT82">
            <v>2369</v>
          </cell>
          <cell r="AU82">
            <v>2406</v>
          </cell>
          <cell r="AV82">
            <v>2328</v>
          </cell>
          <cell r="AW82">
            <v>2208</v>
          </cell>
          <cell r="AX82">
            <v>2133</v>
          </cell>
          <cell r="AY82">
            <v>2060</v>
          </cell>
          <cell r="AZ82">
            <v>2228</v>
          </cell>
          <cell r="BA82">
            <v>2332</v>
          </cell>
          <cell r="BB82">
            <v>2459</v>
          </cell>
          <cell r="BC82">
            <v>2649</v>
          </cell>
          <cell r="BD82">
            <v>2875</v>
          </cell>
          <cell r="BE82">
            <v>3013</v>
          </cell>
          <cell r="BF82">
            <v>2954</v>
          </cell>
          <cell r="BG82">
            <v>3047</v>
          </cell>
          <cell r="BH82">
            <v>3155</v>
          </cell>
          <cell r="BI82">
            <v>3350</v>
          </cell>
          <cell r="BJ82">
            <v>3207</v>
          </cell>
          <cell r="BK82">
            <v>3422</v>
          </cell>
          <cell r="BL82">
            <v>3468</v>
          </cell>
          <cell r="BM82">
            <v>3454</v>
          </cell>
          <cell r="BN82">
            <v>3383</v>
          </cell>
          <cell r="BO82">
            <v>3297</v>
          </cell>
          <cell r="BP82">
            <v>3199</v>
          </cell>
          <cell r="BQ82">
            <v>3054</v>
          </cell>
          <cell r="BR82">
            <v>2932</v>
          </cell>
          <cell r="BS82">
            <v>2982</v>
          </cell>
          <cell r="BT82">
            <v>2847</v>
          </cell>
          <cell r="BU82">
            <v>2773</v>
          </cell>
          <cell r="BV82">
            <v>2817</v>
          </cell>
          <cell r="BW82">
            <v>2752</v>
          </cell>
          <cell r="BX82">
            <v>2653</v>
          </cell>
          <cell r="BY82">
            <v>2594</v>
          </cell>
          <cell r="BZ82">
            <v>2646</v>
          </cell>
          <cell r="CA82">
            <v>2841</v>
          </cell>
          <cell r="CB82">
            <v>3023</v>
          </cell>
          <cell r="CC82">
            <v>3279</v>
          </cell>
          <cell r="CD82">
            <v>2409</v>
          </cell>
          <cell r="CE82">
            <v>2343</v>
          </cell>
          <cell r="CF82">
            <v>2324</v>
          </cell>
          <cell r="CG82">
            <v>2035</v>
          </cell>
          <cell r="CH82">
            <v>1615</v>
          </cell>
          <cell r="CI82">
            <v>1432</v>
          </cell>
          <cell r="CJ82">
            <v>1551</v>
          </cell>
          <cell r="CK82">
            <v>1480</v>
          </cell>
          <cell r="CL82">
            <v>1415</v>
          </cell>
          <cell r="CM82">
            <v>1112</v>
          </cell>
          <cell r="CN82">
            <v>1148</v>
          </cell>
          <cell r="CO82">
            <v>978</v>
          </cell>
          <cell r="CP82">
            <v>845</v>
          </cell>
          <cell r="CQ82">
            <v>718</v>
          </cell>
          <cell r="CR82">
            <v>639</v>
          </cell>
          <cell r="CS82">
            <v>539</v>
          </cell>
          <cell r="CT82">
            <v>1670</v>
          </cell>
        </row>
        <row r="83">
          <cell r="A83" t="str">
            <v>E38000025</v>
          </cell>
          <cell r="B83" t="str">
            <v>NHS Calderdale CCG</v>
          </cell>
          <cell r="C83" t="str">
            <v>E54000054</v>
          </cell>
          <cell r="D83" t="str">
            <v>West Yorkshire and Harrogate (Health and Care Partnership)</v>
          </cell>
          <cell r="E83" t="str">
            <v>E40000009</v>
          </cell>
          <cell r="F83" t="str">
            <v>North East and Yorkshire</v>
          </cell>
          <cell r="G83">
            <v>103866</v>
          </cell>
          <cell r="H83">
            <v>1079</v>
          </cell>
          <cell r="I83">
            <v>1124</v>
          </cell>
          <cell r="J83">
            <v>1211</v>
          </cell>
          <cell r="K83">
            <v>1228</v>
          </cell>
          <cell r="L83">
            <v>1306</v>
          </cell>
          <cell r="M83">
            <v>1376</v>
          </cell>
          <cell r="N83">
            <v>1346</v>
          </cell>
          <cell r="O83">
            <v>1411</v>
          </cell>
          <cell r="P83">
            <v>1425</v>
          </cell>
          <cell r="Q83">
            <v>1376</v>
          </cell>
          <cell r="R83">
            <v>1405</v>
          </cell>
          <cell r="S83">
            <v>1314</v>
          </cell>
          <cell r="T83">
            <v>1355</v>
          </cell>
          <cell r="U83">
            <v>1298</v>
          </cell>
          <cell r="V83">
            <v>1237</v>
          </cell>
          <cell r="W83">
            <v>1321</v>
          </cell>
          <cell r="X83">
            <v>1292</v>
          </cell>
          <cell r="Y83">
            <v>1223</v>
          </cell>
          <cell r="Z83">
            <v>1139</v>
          </cell>
          <cell r="AA83">
            <v>984</v>
          </cell>
          <cell r="AB83">
            <v>963</v>
          </cell>
          <cell r="AC83">
            <v>1059</v>
          </cell>
          <cell r="AD83">
            <v>1097</v>
          </cell>
          <cell r="AE83">
            <v>1171</v>
          </cell>
          <cell r="AF83">
            <v>1228</v>
          </cell>
          <cell r="AG83">
            <v>1268</v>
          </cell>
          <cell r="AH83">
            <v>1198</v>
          </cell>
          <cell r="AI83">
            <v>1215</v>
          </cell>
          <cell r="AJ83">
            <v>1240</v>
          </cell>
          <cell r="AK83">
            <v>1263</v>
          </cell>
          <cell r="AL83">
            <v>1255</v>
          </cell>
          <cell r="AM83">
            <v>1166</v>
          </cell>
          <cell r="AN83">
            <v>1314</v>
          </cell>
          <cell r="AO83">
            <v>1244</v>
          </cell>
          <cell r="AP83">
            <v>1154</v>
          </cell>
          <cell r="AQ83">
            <v>1291</v>
          </cell>
          <cell r="AR83">
            <v>1242</v>
          </cell>
          <cell r="AS83">
            <v>1311</v>
          </cell>
          <cell r="AT83">
            <v>1194</v>
          </cell>
          <cell r="AU83">
            <v>1271</v>
          </cell>
          <cell r="AV83">
            <v>1423</v>
          </cell>
          <cell r="AW83">
            <v>1329</v>
          </cell>
          <cell r="AX83">
            <v>1230</v>
          </cell>
          <cell r="AY83">
            <v>1203</v>
          </cell>
          <cell r="AZ83">
            <v>1323</v>
          </cell>
          <cell r="BA83">
            <v>1188</v>
          </cell>
          <cell r="BB83">
            <v>1313</v>
          </cell>
          <cell r="BC83">
            <v>1494</v>
          </cell>
          <cell r="BD83">
            <v>1534</v>
          </cell>
          <cell r="BE83">
            <v>1682</v>
          </cell>
          <cell r="BF83">
            <v>1535</v>
          </cell>
          <cell r="BG83">
            <v>1580</v>
          </cell>
          <cell r="BH83">
            <v>1654</v>
          </cell>
          <cell r="BI83">
            <v>1551</v>
          </cell>
          <cell r="BJ83">
            <v>1603</v>
          </cell>
          <cell r="BK83">
            <v>1627</v>
          </cell>
          <cell r="BL83">
            <v>1618</v>
          </cell>
          <cell r="BM83">
            <v>1538</v>
          </cell>
          <cell r="BN83">
            <v>1519</v>
          </cell>
          <cell r="BO83">
            <v>1365</v>
          </cell>
          <cell r="BP83">
            <v>1325</v>
          </cell>
          <cell r="BQ83">
            <v>1329</v>
          </cell>
          <cell r="BR83">
            <v>1307</v>
          </cell>
          <cell r="BS83">
            <v>1299</v>
          </cell>
          <cell r="BT83">
            <v>1268</v>
          </cell>
          <cell r="BU83">
            <v>1113</v>
          </cell>
          <cell r="BV83">
            <v>1196</v>
          </cell>
          <cell r="BW83">
            <v>1135</v>
          </cell>
          <cell r="BX83">
            <v>1047</v>
          </cell>
          <cell r="BY83">
            <v>1083</v>
          </cell>
          <cell r="BZ83">
            <v>1066</v>
          </cell>
          <cell r="CA83">
            <v>1142</v>
          </cell>
          <cell r="CB83">
            <v>1165</v>
          </cell>
          <cell r="CC83">
            <v>1190</v>
          </cell>
          <cell r="CD83">
            <v>873</v>
          </cell>
          <cell r="CE83">
            <v>829</v>
          </cell>
          <cell r="CF83">
            <v>881</v>
          </cell>
          <cell r="CG83">
            <v>772</v>
          </cell>
          <cell r="CH83">
            <v>587</v>
          </cell>
          <cell r="CI83">
            <v>587</v>
          </cell>
          <cell r="CJ83">
            <v>534</v>
          </cell>
          <cell r="CK83">
            <v>451</v>
          </cell>
          <cell r="CL83">
            <v>463</v>
          </cell>
          <cell r="CM83">
            <v>405</v>
          </cell>
          <cell r="CN83">
            <v>369</v>
          </cell>
          <cell r="CO83">
            <v>300</v>
          </cell>
          <cell r="CP83">
            <v>246</v>
          </cell>
          <cell r="CQ83">
            <v>211</v>
          </cell>
          <cell r="CR83">
            <v>193</v>
          </cell>
          <cell r="CS83">
            <v>146</v>
          </cell>
          <cell r="CT83">
            <v>451</v>
          </cell>
        </row>
        <row r="84">
          <cell r="A84" t="str">
            <v>E38000190</v>
          </cell>
          <cell r="B84" t="str">
            <v>NHS Wakefield CCG</v>
          </cell>
          <cell r="C84" t="str">
            <v>E54000054</v>
          </cell>
          <cell r="D84" t="str">
            <v>West Yorkshire and Harrogate (Health and Care Partnership)</v>
          </cell>
          <cell r="E84" t="str">
            <v>E40000009</v>
          </cell>
          <cell r="F84" t="str">
            <v>North East and Yorkshire</v>
          </cell>
          <cell r="G84">
            <v>172868</v>
          </cell>
          <cell r="H84">
            <v>2036</v>
          </cell>
          <cell r="I84">
            <v>2102</v>
          </cell>
          <cell r="J84">
            <v>2131</v>
          </cell>
          <cell r="K84">
            <v>2277</v>
          </cell>
          <cell r="L84">
            <v>2281</v>
          </cell>
          <cell r="M84">
            <v>2178</v>
          </cell>
          <cell r="N84">
            <v>2246</v>
          </cell>
          <cell r="O84">
            <v>2219</v>
          </cell>
          <cell r="P84">
            <v>2328</v>
          </cell>
          <cell r="Q84">
            <v>2198</v>
          </cell>
          <cell r="R84">
            <v>2179</v>
          </cell>
          <cell r="S84">
            <v>2124</v>
          </cell>
          <cell r="T84">
            <v>2154</v>
          </cell>
          <cell r="U84">
            <v>2032</v>
          </cell>
          <cell r="V84">
            <v>2092</v>
          </cell>
          <cell r="W84">
            <v>1972</v>
          </cell>
          <cell r="X84">
            <v>2010</v>
          </cell>
          <cell r="Y84">
            <v>1789</v>
          </cell>
          <cell r="Z84">
            <v>1734</v>
          </cell>
          <cell r="AA84">
            <v>1551</v>
          </cell>
          <cell r="AB84">
            <v>1515</v>
          </cell>
          <cell r="AC84">
            <v>1602</v>
          </cell>
          <cell r="AD84">
            <v>1705</v>
          </cell>
          <cell r="AE84">
            <v>1979</v>
          </cell>
          <cell r="AF84">
            <v>2075</v>
          </cell>
          <cell r="AG84">
            <v>2045</v>
          </cell>
          <cell r="AH84">
            <v>2204</v>
          </cell>
          <cell r="AI84">
            <v>2291</v>
          </cell>
          <cell r="AJ84">
            <v>2451</v>
          </cell>
          <cell r="AK84">
            <v>2382</v>
          </cell>
          <cell r="AL84">
            <v>2299</v>
          </cell>
          <cell r="AM84">
            <v>2310</v>
          </cell>
          <cell r="AN84">
            <v>2358</v>
          </cell>
          <cell r="AO84">
            <v>2356</v>
          </cell>
          <cell r="AP84">
            <v>2337</v>
          </cell>
          <cell r="AQ84">
            <v>2480</v>
          </cell>
          <cell r="AR84">
            <v>2191</v>
          </cell>
          <cell r="AS84">
            <v>2357</v>
          </cell>
          <cell r="AT84">
            <v>2257</v>
          </cell>
          <cell r="AU84">
            <v>2085</v>
          </cell>
          <cell r="AV84">
            <v>2126</v>
          </cell>
          <cell r="AW84">
            <v>1996</v>
          </cell>
          <cell r="AX84">
            <v>1841</v>
          </cell>
          <cell r="AY84">
            <v>1812</v>
          </cell>
          <cell r="AZ84">
            <v>2024</v>
          </cell>
          <cell r="BA84">
            <v>2055</v>
          </cell>
          <cell r="BB84">
            <v>2089</v>
          </cell>
          <cell r="BC84">
            <v>2262</v>
          </cell>
          <cell r="BD84">
            <v>2365</v>
          </cell>
          <cell r="BE84">
            <v>2592</v>
          </cell>
          <cell r="BF84">
            <v>2583</v>
          </cell>
          <cell r="BG84">
            <v>2520</v>
          </cell>
          <cell r="BH84">
            <v>2574</v>
          </cell>
          <cell r="BI84">
            <v>2576</v>
          </cell>
          <cell r="BJ84">
            <v>2704</v>
          </cell>
          <cell r="BK84">
            <v>2526</v>
          </cell>
          <cell r="BL84">
            <v>2542</v>
          </cell>
          <cell r="BM84">
            <v>2475</v>
          </cell>
          <cell r="BN84">
            <v>2422</v>
          </cell>
          <cell r="BO84">
            <v>2329</v>
          </cell>
          <cell r="BP84">
            <v>2266</v>
          </cell>
          <cell r="BQ84">
            <v>2208</v>
          </cell>
          <cell r="BR84">
            <v>2183</v>
          </cell>
          <cell r="BS84">
            <v>2007</v>
          </cell>
          <cell r="BT84">
            <v>1961</v>
          </cell>
          <cell r="BU84">
            <v>1872</v>
          </cell>
          <cell r="BV84">
            <v>1899</v>
          </cell>
          <cell r="BW84">
            <v>1845</v>
          </cell>
          <cell r="BX84">
            <v>1702</v>
          </cell>
          <cell r="BY84">
            <v>1723</v>
          </cell>
          <cell r="BZ84">
            <v>1806</v>
          </cell>
          <cell r="CA84">
            <v>1866</v>
          </cell>
          <cell r="CB84">
            <v>1796</v>
          </cell>
          <cell r="CC84">
            <v>1969</v>
          </cell>
          <cell r="CD84">
            <v>1496</v>
          </cell>
          <cell r="CE84">
            <v>1429</v>
          </cell>
          <cell r="CF84">
            <v>1471</v>
          </cell>
          <cell r="CG84">
            <v>1264</v>
          </cell>
          <cell r="CH84">
            <v>1002</v>
          </cell>
          <cell r="CI84">
            <v>944</v>
          </cell>
          <cell r="CJ84">
            <v>930</v>
          </cell>
          <cell r="CK84">
            <v>867</v>
          </cell>
          <cell r="CL84">
            <v>852</v>
          </cell>
          <cell r="CM84">
            <v>709</v>
          </cell>
          <cell r="CN84">
            <v>583</v>
          </cell>
          <cell r="CO84">
            <v>557</v>
          </cell>
          <cell r="CP84">
            <v>490</v>
          </cell>
          <cell r="CQ84">
            <v>413</v>
          </cell>
          <cell r="CR84">
            <v>338</v>
          </cell>
          <cell r="CS84">
            <v>246</v>
          </cell>
          <cell r="CT84">
            <v>849</v>
          </cell>
        </row>
        <row r="85">
          <cell r="A85" t="str">
            <v>E38000225</v>
          </cell>
          <cell r="B85" t="str">
            <v>NHS Leeds CCG</v>
          </cell>
          <cell r="C85" t="str">
            <v>E54000054</v>
          </cell>
          <cell r="D85" t="str">
            <v>West Yorkshire and Harrogate (Health and Care Partnership)</v>
          </cell>
          <cell r="E85" t="str">
            <v>E40000009</v>
          </cell>
          <cell r="F85" t="str">
            <v>North East and Yorkshire</v>
          </cell>
          <cell r="G85">
            <v>391667</v>
          </cell>
          <cell r="H85">
            <v>4561</v>
          </cell>
          <cell r="I85">
            <v>4925</v>
          </cell>
          <cell r="J85">
            <v>5070</v>
          </cell>
          <cell r="K85">
            <v>5187</v>
          </cell>
          <cell r="L85">
            <v>5302</v>
          </cell>
          <cell r="M85">
            <v>5187</v>
          </cell>
          <cell r="N85">
            <v>5142</v>
          </cell>
          <cell r="O85">
            <v>5347</v>
          </cell>
          <cell r="P85">
            <v>5303</v>
          </cell>
          <cell r="Q85">
            <v>5016</v>
          </cell>
          <cell r="R85">
            <v>5079</v>
          </cell>
          <cell r="S85">
            <v>4905</v>
          </cell>
          <cell r="T85">
            <v>4714</v>
          </cell>
          <cell r="U85">
            <v>4704</v>
          </cell>
          <cell r="V85">
            <v>4588</v>
          </cell>
          <cell r="W85">
            <v>4180</v>
          </cell>
          <cell r="X85">
            <v>4218</v>
          </cell>
          <cell r="Y85">
            <v>4174</v>
          </cell>
          <cell r="Z85">
            <v>4459</v>
          </cell>
          <cell r="AA85">
            <v>6808</v>
          </cell>
          <cell r="AB85">
            <v>7951</v>
          </cell>
          <cell r="AC85">
            <v>7853</v>
          </cell>
          <cell r="AD85">
            <v>7649</v>
          </cell>
          <cell r="AE85">
            <v>7645</v>
          </cell>
          <cell r="AF85">
            <v>7589</v>
          </cell>
          <cell r="AG85">
            <v>7134</v>
          </cell>
          <cell r="AH85">
            <v>7050</v>
          </cell>
          <cell r="AI85">
            <v>7313</v>
          </cell>
          <cell r="AJ85">
            <v>6970</v>
          </cell>
          <cell r="AK85">
            <v>6853</v>
          </cell>
          <cell r="AL85">
            <v>5720</v>
          </cell>
          <cell r="AM85">
            <v>5539</v>
          </cell>
          <cell r="AN85">
            <v>5775</v>
          </cell>
          <cell r="AO85">
            <v>5186</v>
          </cell>
          <cell r="AP85">
            <v>5237</v>
          </cell>
          <cell r="AQ85">
            <v>5054</v>
          </cell>
          <cell r="AR85">
            <v>5275</v>
          </cell>
          <cell r="AS85">
            <v>4872</v>
          </cell>
          <cell r="AT85">
            <v>5099</v>
          </cell>
          <cell r="AU85">
            <v>4951</v>
          </cell>
          <cell r="AV85">
            <v>5011</v>
          </cell>
          <cell r="AW85">
            <v>4623</v>
          </cell>
          <cell r="AX85">
            <v>4312</v>
          </cell>
          <cell r="AY85">
            <v>4375</v>
          </cell>
          <cell r="AZ85">
            <v>4432</v>
          </cell>
          <cell r="BA85">
            <v>4303</v>
          </cell>
          <cell r="BB85">
            <v>4311</v>
          </cell>
          <cell r="BC85">
            <v>4678</v>
          </cell>
          <cell r="BD85">
            <v>4643</v>
          </cell>
          <cell r="BE85">
            <v>5052</v>
          </cell>
          <cell r="BF85">
            <v>4727</v>
          </cell>
          <cell r="BG85">
            <v>4618</v>
          </cell>
          <cell r="BH85">
            <v>4684</v>
          </cell>
          <cell r="BI85">
            <v>4869</v>
          </cell>
          <cell r="BJ85">
            <v>4790</v>
          </cell>
          <cell r="BK85">
            <v>4864</v>
          </cell>
          <cell r="BL85">
            <v>4758</v>
          </cell>
          <cell r="BM85">
            <v>4541</v>
          </cell>
          <cell r="BN85">
            <v>4400</v>
          </cell>
          <cell r="BO85">
            <v>4148</v>
          </cell>
          <cell r="BP85">
            <v>3863</v>
          </cell>
          <cell r="BQ85">
            <v>3814</v>
          </cell>
          <cell r="BR85">
            <v>3722</v>
          </cell>
          <cell r="BS85">
            <v>3570</v>
          </cell>
          <cell r="BT85">
            <v>3445</v>
          </cell>
          <cell r="BU85">
            <v>3161</v>
          </cell>
          <cell r="BV85">
            <v>3367</v>
          </cell>
          <cell r="BW85">
            <v>3227</v>
          </cell>
          <cell r="BX85">
            <v>3017</v>
          </cell>
          <cell r="BY85">
            <v>3120</v>
          </cell>
          <cell r="BZ85">
            <v>3060</v>
          </cell>
          <cell r="CA85">
            <v>3246</v>
          </cell>
          <cell r="CB85">
            <v>3306</v>
          </cell>
          <cell r="CC85">
            <v>3550</v>
          </cell>
          <cell r="CD85">
            <v>2525</v>
          </cell>
          <cell r="CE85">
            <v>2400</v>
          </cell>
          <cell r="CF85">
            <v>2371</v>
          </cell>
          <cell r="CG85">
            <v>2209</v>
          </cell>
          <cell r="CH85">
            <v>1885</v>
          </cell>
          <cell r="CI85">
            <v>1594</v>
          </cell>
          <cell r="CJ85">
            <v>1703</v>
          </cell>
          <cell r="CK85">
            <v>1599</v>
          </cell>
          <cell r="CL85">
            <v>1579</v>
          </cell>
          <cell r="CM85">
            <v>1424</v>
          </cell>
          <cell r="CN85">
            <v>1272</v>
          </cell>
          <cell r="CO85">
            <v>1141</v>
          </cell>
          <cell r="CP85">
            <v>977</v>
          </cell>
          <cell r="CQ85">
            <v>822</v>
          </cell>
          <cell r="CR85">
            <v>679</v>
          </cell>
          <cell r="CS85">
            <v>578</v>
          </cell>
          <cell r="CT85">
            <v>1718</v>
          </cell>
        </row>
        <row r="86">
          <cell r="A86" t="str">
            <v>E38000232</v>
          </cell>
          <cell r="B86" t="str">
            <v>NHS Bradford District and Craven CCG</v>
          </cell>
          <cell r="C86" t="str">
            <v>E54000054</v>
          </cell>
          <cell r="D86" t="str">
            <v>West Yorkshire and Harrogate (Health and Care Partnership)</v>
          </cell>
          <cell r="E86" t="str">
            <v>E40000009</v>
          </cell>
          <cell r="F86" t="str">
            <v>North East and Yorkshire</v>
          </cell>
          <cell r="G86">
            <v>292280</v>
          </cell>
          <cell r="H86">
            <v>3729</v>
          </cell>
          <cell r="I86">
            <v>4004</v>
          </cell>
          <cell r="J86">
            <v>3910</v>
          </cell>
          <cell r="K86">
            <v>4205</v>
          </cell>
          <cell r="L86">
            <v>4354</v>
          </cell>
          <cell r="M86">
            <v>4345</v>
          </cell>
          <cell r="N86">
            <v>4391</v>
          </cell>
          <cell r="O86">
            <v>4376</v>
          </cell>
          <cell r="P86">
            <v>4622</v>
          </cell>
          <cell r="Q86">
            <v>4402</v>
          </cell>
          <cell r="R86">
            <v>4600</v>
          </cell>
          <cell r="S86">
            <v>4426</v>
          </cell>
          <cell r="T86">
            <v>4633</v>
          </cell>
          <cell r="U86">
            <v>4207</v>
          </cell>
          <cell r="V86">
            <v>4334</v>
          </cell>
          <cell r="W86">
            <v>4136</v>
          </cell>
          <cell r="X86">
            <v>4076</v>
          </cell>
          <cell r="Y86">
            <v>4150</v>
          </cell>
          <cell r="Z86">
            <v>3989</v>
          </cell>
          <cell r="AA86">
            <v>3461</v>
          </cell>
          <cell r="AB86">
            <v>3490</v>
          </cell>
          <cell r="AC86">
            <v>3604</v>
          </cell>
          <cell r="AD86">
            <v>3657</v>
          </cell>
          <cell r="AE86">
            <v>3510</v>
          </cell>
          <cell r="AF86">
            <v>3646</v>
          </cell>
          <cell r="AG86">
            <v>3622</v>
          </cell>
          <cell r="AH86">
            <v>3591</v>
          </cell>
          <cell r="AI86">
            <v>3518</v>
          </cell>
          <cell r="AJ86">
            <v>3629</v>
          </cell>
          <cell r="AK86">
            <v>3701</v>
          </cell>
          <cell r="AL86">
            <v>3873</v>
          </cell>
          <cell r="AM86">
            <v>3725</v>
          </cell>
          <cell r="AN86">
            <v>3689</v>
          </cell>
          <cell r="AO86">
            <v>3574</v>
          </cell>
          <cell r="AP86">
            <v>3821</v>
          </cell>
          <cell r="AQ86">
            <v>3899</v>
          </cell>
          <cell r="AR86">
            <v>3905</v>
          </cell>
          <cell r="AS86">
            <v>3923</v>
          </cell>
          <cell r="AT86">
            <v>3726</v>
          </cell>
          <cell r="AU86">
            <v>4005</v>
          </cell>
          <cell r="AV86">
            <v>4195</v>
          </cell>
          <cell r="AW86">
            <v>3986</v>
          </cell>
          <cell r="AX86">
            <v>3611</v>
          </cell>
          <cell r="AY86">
            <v>3506</v>
          </cell>
          <cell r="AZ86">
            <v>3584</v>
          </cell>
          <cell r="BA86">
            <v>3860</v>
          </cell>
          <cell r="BB86">
            <v>3721</v>
          </cell>
          <cell r="BC86">
            <v>3756</v>
          </cell>
          <cell r="BD86">
            <v>4040</v>
          </cell>
          <cell r="BE86">
            <v>3934</v>
          </cell>
          <cell r="BF86">
            <v>3830</v>
          </cell>
          <cell r="BG86">
            <v>3722</v>
          </cell>
          <cell r="BH86">
            <v>3735</v>
          </cell>
          <cell r="BI86">
            <v>3846</v>
          </cell>
          <cell r="BJ86">
            <v>3544</v>
          </cell>
          <cell r="BK86">
            <v>3623</v>
          </cell>
          <cell r="BL86">
            <v>3578</v>
          </cell>
          <cell r="BM86">
            <v>3470</v>
          </cell>
          <cell r="BN86">
            <v>3554</v>
          </cell>
          <cell r="BO86">
            <v>3293</v>
          </cell>
          <cell r="BP86">
            <v>3341</v>
          </cell>
          <cell r="BQ86">
            <v>3160</v>
          </cell>
          <cell r="BR86">
            <v>3127</v>
          </cell>
          <cell r="BS86">
            <v>3122</v>
          </cell>
          <cell r="BT86">
            <v>3019</v>
          </cell>
          <cell r="BU86">
            <v>2870</v>
          </cell>
          <cell r="BV86">
            <v>2876</v>
          </cell>
          <cell r="BW86">
            <v>2805</v>
          </cell>
          <cell r="BX86">
            <v>2634</v>
          </cell>
          <cell r="BY86">
            <v>2487</v>
          </cell>
          <cell r="BZ86">
            <v>2444</v>
          </cell>
          <cell r="CA86">
            <v>2469</v>
          </cell>
          <cell r="CB86">
            <v>2588</v>
          </cell>
          <cell r="CC86">
            <v>2743</v>
          </cell>
          <cell r="CD86">
            <v>1878</v>
          </cell>
          <cell r="CE86">
            <v>1713</v>
          </cell>
          <cell r="CF86">
            <v>1787</v>
          </cell>
          <cell r="CG86">
            <v>1598</v>
          </cell>
          <cell r="CH86">
            <v>1361</v>
          </cell>
          <cell r="CI86">
            <v>1254</v>
          </cell>
          <cell r="CJ86">
            <v>1305</v>
          </cell>
          <cell r="CK86">
            <v>1189</v>
          </cell>
          <cell r="CL86">
            <v>1138</v>
          </cell>
          <cell r="CM86">
            <v>1069</v>
          </cell>
          <cell r="CN86">
            <v>897</v>
          </cell>
          <cell r="CO86">
            <v>843</v>
          </cell>
          <cell r="CP86">
            <v>739</v>
          </cell>
          <cell r="CQ86">
            <v>573</v>
          </cell>
          <cell r="CR86">
            <v>520</v>
          </cell>
          <cell r="CS86">
            <v>464</v>
          </cell>
          <cell r="CT86">
            <v>1421</v>
          </cell>
        </row>
        <row r="87">
          <cell r="A87" t="str">
            <v>E38000254</v>
          </cell>
          <cell r="B87" t="str">
            <v>NHS Kirklees CCG</v>
          </cell>
          <cell r="C87" t="str">
            <v>E54000054</v>
          </cell>
          <cell r="D87" t="str">
            <v>West Yorkshire and Harrogate (Health and Care Partnership)</v>
          </cell>
          <cell r="E87" t="str">
            <v>E40000009</v>
          </cell>
          <cell r="F87" t="str">
            <v>North East and Yorkshire</v>
          </cell>
          <cell r="G87">
            <v>219158</v>
          </cell>
          <cell r="H87">
            <v>2488</v>
          </cell>
          <cell r="I87">
            <v>2537</v>
          </cell>
          <cell r="J87">
            <v>2623</v>
          </cell>
          <cell r="K87">
            <v>2800</v>
          </cell>
          <cell r="L87">
            <v>2871</v>
          </cell>
          <cell r="M87">
            <v>2874</v>
          </cell>
          <cell r="N87">
            <v>3004</v>
          </cell>
          <cell r="O87">
            <v>2967</v>
          </cell>
          <cell r="P87">
            <v>2984</v>
          </cell>
          <cell r="Q87">
            <v>3082</v>
          </cell>
          <cell r="R87">
            <v>2965</v>
          </cell>
          <cell r="S87">
            <v>3001</v>
          </cell>
          <cell r="T87">
            <v>2928</v>
          </cell>
          <cell r="U87">
            <v>2836</v>
          </cell>
          <cell r="V87">
            <v>2915</v>
          </cell>
          <cell r="W87">
            <v>2784</v>
          </cell>
          <cell r="X87">
            <v>2764</v>
          </cell>
          <cell r="Y87">
            <v>2678</v>
          </cell>
          <cell r="Z87">
            <v>2641</v>
          </cell>
          <cell r="AA87">
            <v>2544</v>
          </cell>
          <cell r="AB87">
            <v>2510</v>
          </cell>
          <cell r="AC87">
            <v>2795</v>
          </cell>
          <cell r="AD87">
            <v>2754</v>
          </cell>
          <cell r="AE87">
            <v>2711</v>
          </cell>
          <cell r="AF87">
            <v>2902</v>
          </cell>
          <cell r="AG87">
            <v>2711</v>
          </cell>
          <cell r="AH87">
            <v>2792</v>
          </cell>
          <cell r="AI87">
            <v>2796</v>
          </cell>
          <cell r="AJ87">
            <v>2824</v>
          </cell>
          <cell r="AK87">
            <v>3093</v>
          </cell>
          <cell r="AL87">
            <v>3046</v>
          </cell>
          <cell r="AM87">
            <v>2617</v>
          </cell>
          <cell r="AN87">
            <v>2828</v>
          </cell>
          <cell r="AO87">
            <v>2706</v>
          </cell>
          <cell r="AP87">
            <v>2859</v>
          </cell>
          <cell r="AQ87">
            <v>2704</v>
          </cell>
          <cell r="AR87">
            <v>2837</v>
          </cell>
          <cell r="AS87">
            <v>2795</v>
          </cell>
          <cell r="AT87">
            <v>2830</v>
          </cell>
          <cell r="AU87">
            <v>2824</v>
          </cell>
          <cell r="AV87">
            <v>2838</v>
          </cell>
          <cell r="AW87">
            <v>2851</v>
          </cell>
          <cell r="AX87">
            <v>2621</v>
          </cell>
          <cell r="AY87">
            <v>2585</v>
          </cell>
          <cell r="AZ87">
            <v>2653</v>
          </cell>
          <cell r="BA87">
            <v>2658</v>
          </cell>
          <cell r="BB87">
            <v>2702</v>
          </cell>
          <cell r="BC87">
            <v>2877</v>
          </cell>
          <cell r="BD87">
            <v>3169</v>
          </cell>
          <cell r="BE87">
            <v>3229</v>
          </cell>
          <cell r="BF87">
            <v>3209</v>
          </cell>
          <cell r="BG87">
            <v>3208</v>
          </cell>
          <cell r="BH87">
            <v>3228</v>
          </cell>
          <cell r="BI87">
            <v>3173</v>
          </cell>
          <cell r="BJ87">
            <v>3047</v>
          </cell>
          <cell r="BK87">
            <v>2970</v>
          </cell>
          <cell r="BL87">
            <v>2978</v>
          </cell>
          <cell r="BM87">
            <v>2831</v>
          </cell>
          <cell r="BN87">
            <v>2787</v>
          </cell>
          <cell r="BO87">
            <v>2735</v>
          </cell>
          <cell r="BP87">
            <v>2610</v>
          </cell>
          <cell r="BQ87">
            <v>2453</v>
          </cell>
          <cell r="BR87">
            <v>2558</v>
          </cell>
          <cell r="BS87">
            <v>2447</v>
          </cell>
          <cell r="BT87">
            <v>2263</v>
          </cell>
          <cell r="BU87">
            <v>2174</v>
          </cell>
          <cell r="BV87">
            <v>2178</v>
          </cell>
          <cell r="BW87">
            <v>2154</v>
          </cell>
          <cell r="BX87">
            <v>2087</v>
          </cell>
          <cell r="BY87">
            <v>2129</v>
          </cell>
          <cell r="BZ87">
            <v>2104</v>
          </cell>
          <cell r="CA87">
            <v>2088</v>
          </cell>
          <cell r="CB87">
            <v>2189</v>
          </cell>
          <cell r="CC87">
            <v>2359</v>
          </cell>
          <cell r="CD87">
            <v>1718</v>
          </cell>
          <cell r="CE87">
            <v>1676</v>
          </cell>
          <cell r="CF87">
            <v>1457</v>
          </cell>
          <cell r="CG87">
            <v>1422</v>
          </cell>
          <cell r="CH87">
            <v>1212</v>
          </cell>
          <cell r="CI87">
            <v>1081</v>
          </cell>
          <cell r="CJ87">
            <v>1068</v>
          </cell>
          <cell r="CK87">
            <v>1063</v>
          </cell>
          <cell r="CL87">
            <v>985</v>
          </cell>
          <cell r="CM87">
            <v>833</v>
          </cell>
          <cell r="CN87">
            <v>769</v>
          </cell>
          <cell r="CO87">
            <v>635</v>
          </cell>
          <cell r="CP87">
            <v>549</v>
          </cell>
          <cell r="CQ87">
            <v>475</v>
          </cell>
          <cell r="CR87">
            <v>416</v>
          </cell>
          <cell r="CS87">
            <v>313</v>
          </cell>
          <cell r="CT87">
            <v>1124</v>
          </cell>
        </row>
        <row r="88">
          <cell r="A88" t="str">
            <v>E38000016</v>
          </cell>
          <cell r="B88" t="str">
            <v>NHS Bolton CCG</v>
          </cell>
          <cell r="C88" t="str">
            <v>E54000007</v>
          </cell>
          <cell r="D88" t="str">
            <v>Greater Manchester Health and Social Care Partnership</v>
          </cell>
          <cell r="E88" t="str">
            <v>E40000010</v>
          </cell>
          <cell r="F88" t="str">
            <v>North West</v>
          </cell>
          <cell r="G88">
            <v>143343</v>
          </cell>
          <cell r="H88">
            <v>1923</v>
          </cell>
          <cell r="I88">
            <v>1905</v>
          </cell>
          <cell r="J88">
            <v>1836</v>
          </cell>
          <cell r="K88">
            <v>1975</v>
          </cell>
          <cell r="L88">
            <v>1959</v>
          </cell>
          <cell r="M88">
            <v>2062</v>
          </cell>
          <cell r="N88">
            <v>2084</v>
          </cell>
          <cell r="O88">
            <v>2022</v>
          </cell>
          <cell r="P88">
            <v>2137</v>
          </cell>
          <cell r="Q88">
            <v>2000</v>
          </cell>
          <cell r="R88">
            <v>2037</v>
          </cell>
          <cell r="S88">
            <v>1984</v>
          </cell>
          <cell r="T88">
            <v>2042</v>
          </cell>
          <cell r="U88">
            <v>1992</v>
          </cell>
          <cell r="V88">
            <v>1998</v>
          </cell>
          <cell r="W88">
            <v>1746</v>
          </cell>
          <cell r="X88">
            <v>1907</v>
          </cell>
          <cell r="Y88">
            <v>1761</v>
          </cell>
          <cell r="Z88">
            <v>1733</v>
          </cell>
          <cell r="AA88">
            <v>1530</v>
          </cell>
          <cell r="AB88">
            <v>1634</v>
          </cell>
          <cell r="AC88">
            <v>1685</v>
          </cell>
          <cell r="AD88">
            <v>1781</v>
          </cell>
          <cell r="AE88">
            <v>1821</v>
          </cell>
          <cell r="AF88">
            <v>1807</v>
          </cell>
          <cell r="AG88">
            <v>1777</v>
          </cell>
          <cell r="AH88">
            <v>1922</v>
          </cell>
          <cell r="AI88">
            <v>1884</v>
          </cell>
          <cell r="AJ88">
            <v>1906</v>
          </cell>
          <cell r="AK88">
            <v>1947</v>
          </cell>
          <cell r="AL88">
            <v>1949</v>
          </cell>
          <cell r="AM88">
            <v>1863</v>
          </cell>
          <cell r="AN88">
            <v>2002</v>
          </cell>
          <cell r="AO88">
            <v>1881</v>
          </cell>
          <cell r="AP88">
            <v>1953</v>
          </cell>
          <cell r="AQ88">
            <v>2011</v>
          </cell>
          <cell r="AR88">
            <v>1905</v>
          </cell>
          <cell r="AS88">
            <v>1840</v>
          </cell>
          <cell r="AT88">
            <v>1804</v>
          </cell>
          <cell r="AU88">
            <v>1763</v>
          </cell>
          <cell r="AV88">
            <v>1822</v>
          </cell>
          <cell r="AW88">
            <v>1693</v>
          </cell>
          <cell r="AX88">
            <v>1652</v>
          </cell>
          <cell r="AY88">
            <v>1642</v>
          </cell>
          <cell r="AZ88">
            <v>1718</v>
          </cell>
          <cell r="BA88">
            <v>1706</v>
          </cell>
          <cell r="BB88">
            <v>1751</v>
          </cell>
          <cell r="BC88">
            <v>1818</v>
          </cell>
          <cell r="BD88">
            <v>1885</v>
          </cell>
          <cell r="BE88">
            <v>2042</v>
          </cell>
          <cell r="BF88">
            <v>1987</v>
          </cell>
          <cell r="BG88">
            <v>2039</v>
          </cell>
          <cell r="BH88">
            <v>1916</v>
          </cell>
          <cell r="BI88">
            <v>2003</v>
          </cell>
          <cell r="BJ88">
            <v>2046</v>
          </cell>
          <cell r="BK88">
            <v>1899</v>
          </cell>
          <cell r="BL88">
            <v>1811</v>
          </cell>
          <cell r="BM88">
            <v>1818</v>
          </cell>
          <cell r="BN88">
            <v>1784</v>
          </cell>
          <cell r="BO88">
            <v>1730</v>
          </cell>
          <cell r="BP88">
            <v>1662</v>
          </cell>
          <cell r="BQ88">
            <v>1529</v>
          </cell>
          <cell r="BR88">
            <v>1581</v>
          </cell>
          <cell r="BS88">
            <v>1449</v>
          </cell>
          <cell r="BT88">
            <v>1365</v>
          </cell>
          <cell r="BU88">
            <v>1353</v>
          </cell>
          <cell r="BV88">
            <v>1361</v>
          </cell>
          <cell r="BW88">
            <v>1362</v>
          </cell>
          <cell r="BX88">
            <v>1310</v>
          </cell>
          <cell r="BY88">
            <v>1260</v>
          </cell>
          <cell r="BZ88">
            <v>1372</v>
          </cell>
          <cell r="CA88">
            <v>1353</v>
          </cell>
          <cell r="CB88">
            <v>1424</v>
          </cell>
          <cell r="CC88">
            <v>1459</v>
          </cell>
          <cell r="CD88">
            <v>1100</v>
          </cell>
          <cell r="CE88">
            <v>1046</v>
          </cell>
          <cell r="CF88">
            <v>1063</v>
          </cell>
          <cell r="CG88">
            <v>963</v>
          </cell>
          <cell r="CH88">
            <v>767</v>
          </cell>
          <cell r="CI88">
            <v>776</v>
          </cell>
          <cell r="CJ88">
            <v>653</v>
          </cell>
          <cell r="CK88">
            <v>706</v>
          </cell>
          <cell r="CL88">
            <v>659</v>
          </cell>
          <cell r="CM88">
            <v>541</v>
          </cell>
          <cell r="CN88">
            <v>436</v>
          </cell>
          <cell r="CO88">
            <v>397</v>
          </cell>
          <cell r="CP88">
            <v>335</v>
          </cell>
          <cell r="CQ88">
            <v>313</v>
          </cell>
          <cell r="CR88">
            <v>259</v>
          </cell>
          <cell r="CS88">
            <v>208</v>
          </cell>
          <cell r="CT88">
            <v>751</v>
          </cell>
        </row>
        <row r="89">
          <cell r="A89" t="str">
            <v>E38000024</v>
          </cell>
          <cell r="B89" t="str">
            <v>NHS Bury CCG</v>
          </cell>
          <cell r="C89" t="str">
            <v>E54000007</v>
          </cell>
          <cell r="D89" t="str">
            <v>Greater Manchester Health and Social Care Partnership</v>
          </cell>
          <cell r="E89" t="str">
            <v>E40000010</v>
          </cell>
          <cell r="F89" t="str">
            <v>North West</v>
          </cell>
          <cell r="G89">
            <v>93700</v>
          </cell>
          <cell r="H89">
            <v>1151</v>
          </cell>
          <cell r="I89">
            <v>1225</v>
          </cell>
          <cell r="J89">
            <v>1127</v>
          </cell>
          <cell r="K89">
            <v>1208</v>
          </cell>
          <cell r="L89">
            <v>1261</v>
          </cell>
          <cell r="M89">
            <v>1203</v>
          </cell>
          <cell r="N89">
            <v>1269</v>
          </cell>
          <cell r="O89">
            <v>1284</v>
          </cell>
          <cell r="P89">
            <v>1359</v>
          </cell>
          <cell r="Q89">
            <v>1294</v>
          </cell>
          <cell r="R89">
            <v>1326</v>
          </cell>
          <cell r="S89">
            <v>1318</v>
          </cell>
          <cell r="T89">
            <v>1270</v>
          </cell>
          <cell r="U89">
            <v>1187</v>
          </cell>
          <cell r="V89">
            <v>1265</v>
          </cell>
          <cell r="W89">
            <v>1225</v>
          </cell>
          <cell r="X89">
            <v>1179</v>
          </cell>
          <cell r="Y89">
            <v>1182</v>
          </cell>
          <cell r="Z89">
            <v>1068</v>
          </cell>
          <cell r="AA89">
            <v>920</v>
          </cell>
          <cell r="AB89">
            <v>888</v>
          </cell>
          <cell r="AC89">
            <v>935</v>
          </cell>
          <cell r="AD89">
            <v>1046</v>
          </cell>
          <cell r="AE89">
            <v>1047</v>
          </cell>
          <cell r="AF89">
            <v>1244</v>
          </cell>
          <cell r="AG89">
            <v>1170</v>
          </cell>
          <cell r="AH89">
            <v>1207</v>
          </cell>
          <cell r="AI89">
            <v>1139</v>
          </cell>
          <cell r="AJ89">
            <v>1237</v>
          </cell>
          <cell r="AK89">
            <v>1263</v>
          </cell>
          <cell r="AL89">
            <v>1343</v>
          </cell>
          <cell r="AM89">
            <v>1325</v>
          </cell>
          <cell r="AN89">
            <v>1188</v>
          </cell>
          <cell r="AO89">
            <v>1242</v>
          </cell>
          <cell r="AP89">
            <v>1152</v>
          </cell>
          <cell r="AQ89">
            <v>1167</v>
          </cell>
          <cell r="AR89">
            <v>1296</v>
          </cell>
          <cell r="AS89">
            <v>1184</v>
          </cell>
          <cell r="AT89">
            <v>1250</v>
          </cell>
          <cell r="AU89">
            <v>1272</v>
          </cell>
          <cell r="AV89">
            <v>1145</v>
          </cell>
          <cell r="AW89">
            <v>1163</v>
          </cell>
          <cell r="AX89">
            <v>1120</v>
          </cell>
          <cell r="AY89">
            <v>985</v>
          </cell>
          <cell r="AZ89">
            <v>1098</v>
          </cell>
          <cell r="BA89">
            <v>1147</v>
          </cell>
          <cell r="BB89">
            <v>1100</v>
          </cell>
          <cell r="BC89">
            <v>1244</v>
          </cell>
          <cell r="BD89">
            <v>1259</v>
          </cell>
          <cell r="BE89">
            <v>1322</v>
          </cell>
          <cell r="BF89">
            <v>1216</v>
          </cell>
          <cell r="BG89">
            <v>1359</v>
          </cell>
          <cell r="BH89">
            <v>1335</v>
          </cell>
          <cell r="BI89">
            <v>1349</v>
          </cell>
          <cell r="BJ89">
            <v>1318</v>
          </cell>
          <cell r="BK89">
            <v>1336</v>
          </cell>
          <cell r="BL89">
            <v>1341</v>
          </cell>
          <cell r="BM89">
            <v>1272</v>
          </cell>
          <cell r="BN89">
            <v>1291</v>
          </cell>
          <cell r="BO89">
            <v>1099</v>
          </cell>
          <cell r="BP89">
            <v>1183</v>
          </cell>
          <cell r="BQ89">
            <v>1111</v>
          </cell>
          <cell r="BR89">
            <v>1066</v>
          </cell>
          <cell r="BS89">
            <v>1011</v>
          </cell>
          <cell r="BT89">
            <v>963</v>
          </cell>
          <cell r="BU89">
            <v>858</v>
          </cell>
          <cell r="BV89">
            <v>867</v>
          </cell>
          <cell r="BW89">
            <v>955</v>
          </cell>
          <cell r="BX89">
            <v>837</v>
          </cell>
          <cell r="BY89">
            <v>884</v>
          </cell>
          <cell r="BZ89">
            <v>920</v>
          </cell>
          <cell r="CA89">
            <v>915</v>
          </cell>
          <cell r="CB89">
            <v>978</v>
          </cell>
          <cell r="CC89">
            <v>1091</v>
          </cell>
          <cell r="CD89">
            <v>796</v>
          </cell>
          <cell r="CE89">
            <v>703</v>
          </cell>
          <cell r="CF89">
            <v>738</v>
          </cell>
          <cell r="CG89">
            <v>605</v>
          </cell>
          <cell r="CH89">
            <v>582</v>
          </cell>
          <cell r="CI89">
            <v>475</v>
          </cell>
          <cell r="CJ89">
            <v>517</v>
          </cell>
          <cell r="CK89">
            <v>475</v>
          </cell>
          <cell r="CL89">
            <v>410</v>
          </cell>
          <cell r="CM89">
            <v>389</v>
          </cell>
          <cell r="CN89">
            <v>329</v>
          </cell>
          <cell r="CO89">
            <v>307</v>
          </cell>
          <cell r="CP89">
            <v>232</v>
          </cell>
          <cell r="CQ89">
            <v>200</v>
          </cell>
          <cell r="CR89">
            <v>152</v>
          </cell>
          <cell r="CS89">
            <v>161</v>
          </cell>
          <cell r="CT89">
            <v>575</v>
          </cell>
        </row>
        <row r="90">
          <cell r="A90" t="str">
            <v>E38000080</v>
          </cell>
          <cell r="B90" t="str">
            <v>NHS Heywood, Middleton and Rochdale CCG</v>
          </cell>
          <cell r="C90" t="str">
            <v>E54000007</v>
          </cell>
          <cell r="D90" t="str">
            <v>Greater Manchester Health and Social Care Partnership</v>
          </cell>
          <cell r="E90" t="str">
            <v>E40000010</v>
          </cell>
          <cell r="F90" t="str">
            <v>North West</v>
          </cell>
          <cell r="G90">
            <v>110691</v>
          </cell>
          <cell r="H90">
            <v>1403</v>
          </cell>
          <cell r="I90">
            <v>1554</v>
          </cell>
          <cell r="J90">
            <v>1499</v>
          </cell>
          <cell r="K90">
            <v>1636</v>
          </cell>
          <cell r="L90">
            <v>1620</v>
          </cell>
          <cell r="M90">
            <v>1600</v>
          </cell>
          <cell r="N90">
            <v>1572</v>
          </cell>
          <cell r="O90">
            <v>1635</v>
          </cell>
          <cell r="P90">
            <v>1629</v>
          </cell>
          <cell r="Q90">
            <v>1606</v>
          </cell>
          <cell r="R90">
            <v>1585</v>
          </cell>
          <cell r="S90">
            <v>1450</v>
          </cell>
          <cell r="T90">
            <v>1610</v>
          </cell>
          <cell r="U90">
            <v>1580</v>
          </cell>
          <cell r="V90">
            <v>1539</v>
          </cell>
          <cell r="W90">
            <v>1423</v>
          </cell>
          <cell r="X90">
            <v>1398</v>
          </cell>
          <cell r="Y90">
            <v>1311</v>
          </cell>
          <cell r="Z90">
            <v>1364</v>
          </cell>
          <cell r="AA90">
            <v>1225</v>
          </cell>
          <cell r="AB90">
            <v>1176</v>
          </cell>
          <cell r="AC90">
            <v>1321</v>
          </cell>
          <cell r="AD90">
            <v>1351</v>
          </cell>
          <cell r="AE90">
            <v>1407</v>
          </cell>
          <cell r="AF90">
            <v>1470</v>
          </cell>
          <cell r="AG90">
            <v>1575</v>
          </cell>
          <cell r="AH90">
            <v>1483</v>
          </cell>
          <cell r="AI90">
            <v>1653</v>
          </cell>
          <cell r="AJ90">
            <v>1508</v>
          </cell>
          <cell r="AK90">
            <v>1614</v>
          </cell>
          <cell r="AL90">
            <v>1643</v>
          </cell>
          <cell r="AM90">
            <v>1567</v>
          </cell>
          <cell r="AN90">
            <v>1599</v>
          </cell>
          <cell r="AO90">
            <v>1507</v>
          </cell>
          <cell r="AP90">
            <v>1491</v>
          </cell>
          <cell r="AQ90">
            <v>1478</v>
          </cell>
          <cell r="AR90">
            <v>1386</v>
          </cell>
          <cell r="AS90">
            <v>1428</v>
          </cell>
          <cell r="AT90">
            <v>1497</v>
          </cell>
          <cell r="AU90">
            <v>1405</v>
          </cell>
          <cell r="AV90">
            <v>1449</v>
          </cell>
          <cell r="AW90">
            <v>1322</v>
          </cell>
          <cell r="AX90">
            <v>1288</v>
          </cell>
          <cell r="AY90">
            <v>1179</v>
          </cell>
          <cell r="AZ90">
            <v>1177</v>
          </cell>
          <cell r="BA90">
            <v>1295</v>
          </cell>
          <cell r="BB90">
            <v>1311</v>
          </cell>
          <cell r="BC90">
            <v>1400</v>
          </cell>
          <cell r="BD90">
            <v>1470</v>
          </cell>
          <cell r="BE90">
            <v>1505</v>
          </cell>
          <cell r="BF90">
            <v>1455</v>
          </cell>
          <cell r="BG90">
            <v>1488</v>
          </cell>
          <cell r="BH90">
            <v>1538</v>
          </cell>
          <cell r="BI90">
            <v>1499</v>
          </cell>
          <cell r="BJ90">
            <v>1470</v>
          </cell>
          <cell r="BK90">
            <v>1461</v>
          </cell>
          <cell r="BL90">
            <v>1441</v>
          </cell>
          <cell r="BM90">
            <v>1342</v>
          </cell>
          <cell r="BN90">
            <v>1395</v>
          </cell>
          <cell r="BO90">
            <v>1296</v>
          </cell>
          <cell r="BP90">
            <v>1294</v>
          </cell>
          <cell r="BQ90">
            <v>1231</v>
          </cell>
          <cell r="BR90">
            <v>1259</v>
          </cell>
          <cell r="BS90">
            <v>1130</v>
          </cell>
          <cell r="BT90">
            <v>1127</v>
          </cell>
          <cell r="BU90">
            <v>1047</v>
          </cell>
          <cell r="BV90">
            <v>1107</v>
          </cell>
          <cell r="BW90">
            <v>1100</v>
          </cell>
          <cell r="BX90">
            <v>1039</v>
          </cell>
          <cell r="BY90">
            <v>967</v>
          </cell>
          <cell r="BZ90">
            <v>1023</v>
          </cell>
          <cell r="CA90">
            <v>967</v>
          </cell>
          <cell r="CB90">
            <v>1032</v>
          </cell>
          <cell r="CC90">
            <v>1115</v>
          </cell>
          <cell r="CD90">
            <v>755</v>
          </cell>
          <cell r="CE90">
            <v>775</v>
          </cell>
          <cell r="CF90">
            <v>718</v>
          </cell>
          <cell r="CG90">
            <v>641</v>
          </cell>
          <cell r="CH90">
            <v>584</v>
          </cell>
          <cell r="CI90">
            <v>451</v>
          </cell>
          <cell r="CJ90">
            <v>505</v>
          </cell>
          <cell r="CK90">
            <v>465</v>
          </cell>
          <cell r="CL90">
            <v>447</v>
          </cell>
          <cell r="CM90">
            <v>390</v>
          </cell>
          <cell r="CN90">
            <v>314</v>
          </cell>
          <cell r="CO90">
            <v>291</v>
          </cell>
          <cell r="CP90">
            <v>211</v>
          </cell>
          <cell r="CQ90">
            <v>223</v>
          </cell>
          <cell r="CR90">
            <v>171</v>
          </cell>
          <cell r="CS90">
            <v>161</v>
          </cell>
          <cell r="CT90">
            <v>572</v>
          </cell>
        </row>
        <row r="91">
          <cell r="A91" t="str">
            <v>E38000135</v>
          </cell>
          <cell r="B91" t="str">
            <v>NHS Oldham CCG</v>
          </cell>
          <cell r="C91" t="str">
            <v>E54000007</v>
          </cell>
          <cell r="D91" t="str">
            <v>Greater Manchester Health and Social Care Partnership</v>
          </cell>
          <cell r="E91" t="str">
            <v>E40000010</v>
          </cell>
          <cell r="F91" t="str">
            <v>North West</v>
          </cell>
          <cell r="G91">
            <v>117387</v>
          </cell>
          <cell r="H91">
            <v>1546</v>
          </cell>
          <cell r="I91">
            <v>1554</v>
          </cell>
          <cell r="J91">
            <v>1675</v>
          </cell>
          <cell r="K91">
            <v>1719</v>
          </cell>
          <cell r="L91">
            <v>1721</v>
          </cell>
          <cell r="M91">
            <v>1746</v>
          </cell>
          <cell r="N91">
            <v>1693</v>
          </cell>
          <cell r="O91">
            <v>1764</v>
          </cell>
          <cell r="P91">
            <v>1679</v>
          </cell>
          <cell r="Q91">
            <v>1642</v>
          </cell>
          <cell r="R91">
            <v>1702</v>
          </cell>
          <cell r="S91">
            <v>1699</v>
          </cell>
          <cell r="T91">
            <v>1783</v>
          </cell>
          <cell r="U91">
            <v>1677</v>
          </cell>
          <cell r="V91">
            <v>1617</v>
          </cell>
          <cell r="W91">
            <v>1684</v>
          </cell>
          <cell r="X91">
            <v>1629</v>
          </cell>
          <cell r="Y91">
            <v>1686</v>
          </cell>
          <cell r="Z91">
            <v>1617</v>
          </cell>
          <cell r="AA91">
            <v>1383</v>
          </cell>
          <cell r="AB91">
            <v>1402</v>
          </cell>
          <cell r="AC91">
            <v>1447</v>
          </cell>
          <cell r="AD91">
            <v>1510</v>
          </cell>
          <cell r="AE91">
            <v>1583</v>
          </cell>
          <cell r="AF91">
            <v>1520</v>
          </cell>
          <cell r="AG91">
            <v>1589</v>
          </cell>
          <cell r="AH91">
            <v>1610</v>
          </cell>
          <cell r="AI91">
            <v>1614</v>
          </cell>
          <cell r="AJ91">
            <v>1616</v>
          </cell>
          <cell r="AK91">
            <v>1684</v>
          </cell>
          <cell r="AL91">
            <v>1635</v>
          </cell>
          <cell r="AM91">
            <v>1660</v>
          </cell>
          <cell r="AN91">
            <v>1664</v>
          </cell>
          <cell r="AO91">
            <v>1522</v>
          </cell>
          <cell r="AP91">
            <v>1523</v>
          </cell>
          <cell r="AQ91">
            <v>1674</v>
          </cell>
          <cell r="AR91">
            <v>1525</v>
          </cell>
          <cell r="AS91">
            <v>1524</v>
          </cell>
          <cell r="AT91">
            <v>1486</v>
          </cell>
          <cell r="AU91">
            <v>1536</v>
          </cell>
          <cell r="AV91">
            <v>1519</v>
          </cell>
          <cell r="AW91">
            <v>1414</v>
          </cell>
          <cell r="AX91">
            <v>1262</v>
          </cell>
          <cell r="AY91">
            <v>1301</v>
          </cell>
          <cell r="AZ91">
            <v>1352</v>
          </cell>
          <cell r="BA91">
            <v>1400</v>
          </cell>
          <cell r="BB91">
            <v>1383</v>
          </cell>
          <cell r="BC91">
            <v>1457</v>
          </cell>
          <cell r="BD91">
            <v>1592</v>
          </cell>
          <cell r="BE91">
            <v>1579</v>
          </cell>
          <cell r="BF91">
            <v>1605</v>
          </cell>
          <cell r="BG91">
            <v>1672</v>
          </cell>
          <cell r="BH91">
            <v>1628</v>
          </cell>
          <cell r="BI91">
            <v>1609</v>
          </cell>
          <cell r="BJ91">
            <v>1522</v>
          </cell>
          <cell r="BK91">
            <v>1491</v>
          </cell>
          <cell r="BL91">
            <v>1479</v>
          </cell>
          <cell r="BM91">
            <v>1370</v>
          </cell>
          <cell r="BN91">
            <v>1329</v>
          </cell>
          <cell r="BO91">
            <v>1411</v>
          </cell>
          <cell r="BP91">
            <v>1284</v>
          </cell>
          <cell r="BQ91">
            <v>1343</v>
          </cell>
          <cell r="BR91">
            <v>1181</v>
          </cell>
          <cell r="BS91">
            <v>1134</v>
          </cell>
          <cell r="BT91">
            <v>1093</v>
          </cell>
          <cell r="BU91">
            <v>1058</v>
          </cell>
          <cell r="BV91">
            <v>1081</v>
          </cell>
          <cell r="BW91">
            <v>1048</v>
          </cell>
          <cell r="BX91">
            <v>1037</v>
          </cell>
          <cell r="BY91">
            <v>914</v>
          </cell>
          <cell r="BZ91">
            <v>957</v>
          </cell>
          <cell r="CA91">
            <v>1004</v>
          </cell>
          <cell r="CB91">
            <v>1090</v>
          </cell>
          <cell r="CC91">
            <v>1129</v>
          </cell>
          <cell r="CD91">
            <v>740</v>
          </cell>
          <cell r="CE91">
            <v>757</v>
          </cell>
          <cell r="CF91">
            <v>780</v>
          </cell>
          <cell r="CG91">
            <v>696</v>
          </cell>
          <cell r="CH91">
            <v>610</v>
          </cell>
          <cell r="CI91">
            <v>535</v>
          </cell>
          <cell r="CJ91">
            <v>573</v>
          </cell>
          <cell r="CK91">
            <v>527</v>
          </cell>
          <cell r="CL91">
            <v>457</v>
          </cell>
          <cell r="CM91">
            <v>417</v>
          </cell>
          <cell r="CN91">
            <v>323</v>
          </cell>
          <cell r="CO91">
            <v>303</v>
          </cell>
          <cell r="CP91">
            <v>248</v>
          </cell>
          <cell r="CQ91">
            <v>202</v>
          </cell>
          <cell r="CR91">
            <v>157</v>
          </cell>
          <cell r="CS91">
            <v>176</v>
          </cell>
          <cell r="CT91">
            <v>618</v>
          </cell>
        </row>
        <row r="92">
          <cell r="A92" t="str">
            <v>E38000143</v>
          </cell>
          <cell r="B92" t="str">
            <v>NHS Salford CCG</v>
          </cell>
          <cell r="C92" t="str">
            <v>E54000007</v>
          </cell>
          <cell r="D92" t="str">
            <v>Greater Manchester Health and Social Care Partnership</v>
          </cell>
          <cell r="E92" t="str">
            <v>E40000010</v>
          </cell>
          <cell r="F92" t="str">
            <v>North West</v>
          </cell>
          <cell r="G92">
            <v>132945</v>
          </cell>
          <cell r="H92">
            <v>1782</v>
          </cell>
          <cell r="I92">
            <v>1844</v>
          </cell>
          <cell r="J92">
            <v>1816</v>
          </cell>
          <cell r="K92">
            <v>1805</v>
          </cell>
          <cell r="L92">
            <v>1834</v>
          </cell>
          <cell r="M92">
            <v>1719</v>
          </cell>
          <cell r="N92">
            <v>1725</v>
          </cell>
          <cell r="O92">
            <v>1785</v>
          </cell>
          <cell r="P92">
            <v>1725</v>
          </cell>
          <cell r="Q92">
            <v>1773</v>
          </cell>
          <cell r="R92">
            <v>1681</v>
          </cell>
          <cell r="S92">
            <v>1642</v>
          </cell>
          <cell r="T92">
            <v>1642</v>
          </cell>
          <cell r="U92">
            <v>1552</v>
          </cell>
          <cell r="V92">
            <v>1532</v>
          </cell>
          <cell r="W92">
            <v>1480</v>
          </cell>
          <cell r="X92">
            <v>1396</v>
          </cell>
          <cell r="Y92">
            <v>1309</v>
          </cell>
          <cell r="Z92">
            <v>1378</v>
          </cell>
          <cell r="AA92">
            <v>1796</v>
          </cell>
          <cell r="AB92">
            <v>1922</v>
          </cell>
          <cell r="AC92">
            <v>2076</v>
          </cell>
          <cell r="AD92">
            <v>2031</v>
          </cell>
          <cell r="AE92">
            <v>2060</v>
          </cell>
          <cell r="AF92">
            <v>2266</v>
          </cell>
          <cell r="AG92">
            <v>2232</v>
          </cell>
          <cell r="AH92">
            <v>2335</v>
          </cell>
          <cell r="AI92">
            <v>2536</v>
          </cell>
          <cell r="AJ92">
            <v>2573</v>
          </cell>
          <cell r="AK92">
            <v>2690</v>
          </cell>
          <cell r="AL92">
            <v>2456</v>
          </cell>
          <cell r="AM92">
            <v>2528</v>
          </cell>
          <cell r="AN92">
            <v>2419</v>
          </cell>
          <cell r="AO92">
            <v>2464</v>
          </cell>
          <cell r="AP92">
            <v>2460</v>
          </cell>
          <cell r="AQ92">
            <v>2232</v>
          </cell>
          <cell r="AR92">
            <v>2201</v>
          </cell>
          <cell r="AS92">
            <v>2136</v>
          </cell>
          <cell r="AT92">
            <v>2078</v>
          </cell>
          <cell r="AU92">
            <v>1952</v>
          </cell>
          <cell r="AV92">
            <v>1847</v>
          </cell>
          <cell r="AW92">
            <v>1699</v>
          </cell>
          <cell r="AX92">
            <v>1542</v>
          </cell>
          <cell r="AY92">
            <v>1370</v>
          </cell>
          <cell r="AZ92">
            <v>1485</v>
          </cell>
          <cell r="BA92">
            <v>1456</v>
          </cell>
          <cell r="BB92">
            <v>1353</v>
          </cell>
          <cell r="BC92">
            <v>1406</v>
          </cell>
          <cell r="BD92">
            <v>1559</v>
          </cell>
          <cell r="BE92">
            <v>1549</v>
          </cell>
          <cell r="BF92">
            <v>1464</v>
          </cell>
          <cell r="BG92">
            <v>1522</v>
          </cell>
          <cell r="BH92">
            <v>1603</v>
          </cell>
          <cell r="BI92">
            <v>1553</v>
          </cell>
          <cell r="BJ92">
            <v>1628</v>
          </cell>
          <cell r="BK92">
            <v>1633</v>
          </cell>
          <cell r="BL92">
            <v>1565</v>
          </cell>
          <cell r="BM92">
            <v>1509</v>
          </cell>
          <cell r="BN92">
            <v>1519</v>
          </cell>
          <cell r="BO92">
            <v>1452</v>
          </cell>
          <cell r="BP92">
            <v>1325</v>
          </cell>
          <cell r="BQ92">
            <v>1352</v>
          </cell>
          <cell r="BR92">
            <v>1293</v>
          </cell>
          <cell r="BS92">
            <v>1282</v>
          </cell>
          <cell r="BT92">
            <v>1033</v>
          </cell>
          <cell r="BU92">
            <v>1052</v>
          </cell>
          <cell r="BV92">
            <v>1029</v>
          </cell>
          <cell r="BW92">
            <v>1060</v>
          </cell>
          <cell r="BX92">
            <v>920</v>
          </cell>
          <cell r="BY92">
            <v>945</v>
          </cell>
          <cell r="BZ92">
            <v>1022</v>
          </cell>
          <cell r="CA92">
            <v>1002</v>
          </cell>
          <cell r="CB92">
            <v>1018</v>
          </cell>
          <cell r="CC92">
            <v>1093</v>
          </cell>
          <cell r="CD92">
            <v>821</v>
          </cell>
          <cell r="CE92">
            <v>727</v>
          </cell>
          <cell r="CF92">
            <v>654</v>
          </cell>
          <cell r="CG92">
            <v>670</v>
          </cell>
          <cell r="CH92">
            <v>579</v>
          </cell>
          <cell r="CI92">
            <v>516</v>
          </cell>
          <cell r="CJ92">
            <v>476</v>
          </cell>
          <cell r="CK92">
            <v>517</v>
          </cell>
          <cell r="CL92">
            <v>482</v>
          </cell>
          <cell r="CM92">
            <v>419</v>
          </cell>
          <cell r="CN92">
            <v>391</v>
          </cell>
          <cell r="CO92">
            <v>302</v>
          </cell>
          <cell r="CP92">
            <v>253</v>
          </cell>
          <cell r="CQ92">
            <v>188</v>
          </cell>
          <cell r="CR92">
            <v>197</v>
          </cell>
          <cell r="CS92">
            <v>148</v>
          </cell>
          <cell r="CT92">
            <v>602</v>
          </cell>
        </row>
        <row r="93">
          <cell r="A93" t="str">
            <v>E38000174</v>
          </cell>
          <cell r="B93" t="str">
            <v>NHS Stockport CCG</v>
          </cell>
          <cell r="C93" t="str">
            <v>E54000007</v>
          </cell>
          <cell r="D93" t="str">
            <v>Greater Manchester Health and Social Care Partnership</v>
          </cell>
          <cell r="E93" t="str">
            <v>E40000010</v>
          </cell>
          <cell r="F93" t="str">
            <v>North West</v>
          </cell>
          <cell r="G93">
            <v>144354</v>
          </cell>
          <cell r="H93">
            <v>1654</v>
          </cell>
          <cell r="I93">
            <v>1618</v>
          </cell>
          <cell r="J93">
            <v>1813</v>
          </cell>
          <cell r="K93">
            <v>1777</v>
          </cell>
          <cell r="L93">
            <v>1845</v>
          </cell>
          <cell r="M93">
            <v>1860</v>
          </cell>
          <cell r="N93">
            <v>1950</v>
          </cell>
          <cell r="O93">
            <v>1959</v>
          </cell>
          <cell r="P93">
            <v>1888</v>
          </cell>
          <cell r="Q93">
            <v>1969</v>
          </cell>
          <cell r="R93">
            <v>1859</v>
          </cell>
          <cell r="S93">
            <v>1921</v>
          </cell>
          <cell r="T93">
            <v>1872</v>
          </cell>
          <cell r="U93">
            <v>1961</v>
          </cell>
          <cell r="V93">
            <v>1877</v>
          </cell>
          <cell r="W93">
            <v>1813</v>
          </cell>
          <cell r="X93">
            <v>1725</v>
          </cell>
          <cell r="Y93">
            <v>1647</v>
          </cell>
          <cell r="Z93">
            <v>1616</v>
          </cell>
          <cell r="AA93">
            <v>1241</v>
          </cell>
          <cell r="AB93">
            <v>1229</v>
          </cell>
          <cell r="AC93">
            <v>1202</v>
          </cell>
          <cell r="AD93">
            <v>1379</v>
          </cell>
          <cell r="AE93">
            <v>1586</v>
          </cell>
          <cell r="AF93">
            <v>1554</v>
          </cell>
          <cell r="AG93">
            <v>1554</v>
          </cell>
          <cell r="AH93">
            <v>1684</v>
          </cell>
          <cell r="AI93">
            <v>1552</v>
          </cell>
          <cell r="AJ93">
            <v>1851</v>
          </cell>
          <cell r="AK93">
            <v>1815</v>
          </cell>
          <cell r="AL93">
            <v>1717</v>
          </cell>
          <cell r="AM93">
            <v>1656</v>
          </cell>
          <cell r="AN93">
            <v>1933</v>
          </cell>
          <cell r="AO93">
            <v>1747</v>
          </cell>
          <cell r="AP93">
            <v>1817</v>
          </cell>
          <cell r="AQ93">
            <v>1897</v>
          </cell>
          <cell r="AR93">
            <v>1795</v>
          </cell>
          <cell r="AS93">
            <v>1833</v>
          </cell>
          <cell r="AT93">
            <v>1804</v>
          </cell>
          <cell r="AU93">
            <v>1931</v>
          </cell>
          <cell r="AV93">
            <v>1980</v>
          </cell>
          <cell r="AW93">
            <v>1934</v>
          </cell>
          <cell r="AX93">
            <v>1862</v>
          </cell>
          <cell r="AY93">
            <v>1802</v>
          </cell>
          <cell r="AZ93">
            <v>1745</v>
          </cell>
          <cell r="BA93">
            <v>1892</v>
          </cell>
          <cell r="BB93">
            <v>1799</v>
          </cell>
          <cell r="BC93">
            <v>1803</v>
          </cell>
          <cell r="BD93">
            <v>2092</v>
          </cell>
          <cell r="BE93">
            <v>2112</v>
          </cell>
          <cell r="BF93">
            <v>1961</v>
          </cell>
          <cell r="BG93">
            <v>2127</v>
          </cell>
          <cell r="BH93">
            <v>1957</v>
          </cell>
          <cell r="BI93">
            <v>2050</v>
          </cell>
          <cell r="BJ93">
            <v>1982</v>
          </cell>
          <cell r="BK93">
            <v>2216</v>
          </cell>
          <cell r="BL93">
            <v>2023</v>
          </cell>
          <cell r="BM93">
            <v>2007</v>
          </cell>
          <cell r="BN93">
            <v>1890</v>
          </cell>
          <cell r="BO93">
            <v>1884</v>
          </cell>
          <cell r="BP93">
            <v>1831</v>
          </cell>
          <cell r="BQ93">
            <v>1827</v>
          </cell>
          <cell r="BR93">
            <v>1760</v>
          </cell>
          <cell r="BS93">
            <v>1703</v>
          </cell>
          <cell r="BT93">
            <v>1673</v>
          </cell>
          <cell r="BU93">
            <v>1567</v>
          </cell>
          <cell r="BV93">
            <v>1550</v>
          </cell>
          <cell r="BW93">
            <v>1486</v>
          </cell>
          <cell r="BX93">
            <v>1410</v>
          </cell>
          <cell r="BY93">
            <v>1444</v>
          </cell>
          <cell r="BZ93">
            <v>1413</v>
          </cell>
          <cell r="CA93">
            <v>1486</v>
          </cell>
          <cell r="CB93">
            <v>1631</v>
          </cell>
          <cell r="CC93">
            <v>1670</v>
          </cell>
          <cell r="CD93">
            <v>1224</v>
          </cell>
          <cell r="CE93">
            <v>1154</v>
          </cell>
          <cell r="CF93">
            <v>1171</v>
          </cell>
          <cell r="CG93">
            <v>1105</v>
          </cell>
          <cell r="CH93">
            <v>928</v>
          </cell>
          <cell r="CI93">
            <v>835</v>
          </cell>
          <cell r="CJ93">
            <v>873</v>
          </cell>
          <cell r="CK93">
            <v>774</v>
          </cell>
          <cell r="CL93">
            <v>763</v>
          </cell>
          <cell r="CM93">
            <v>676</v>
          </cell>
          <cell r="CN93">
            <v>629</v>
          </cell>
          <cell r="CO93">
            <v>601</v>
          </cell>
          <cell r="CP93">
            <v>476</v>
          </cell>
          <cell r="CQ93">
            <v>462</v>
          </cell>
          <cell r="CR93">
            <v>384</v>
          </cell>
          <cell r="CS93">
            <v>308</v>
          </cell>
          <cell r="CT93">
            <v>1021</v>
          </cell>
        </row>
        <row r="94">
          <cell r="A94" t="str">
            <v>E38000182</v>
          </cell>
          <cell r="B94" t="str">
            <v>NHS Tameside and Glossop CCG</v>
          </cell>
          <cell r="C94" t="str">
            <v>E54000007</v>
          </cell>
          <cell r="D94" t="str">
            <v>Greater Manchester Health and Social Care Partnership</v>
          </cell>
          <cell r="E94" t="str">
            <v>E40000010</v>
          </cell>
          <cell r="F94" t="str">
            <v>North West</v>
          </cell>
          <cell r="G94">
            <v>128389</v>
          </cell>
          <cell r="H94">
            <v>1536</v>
          </cell>
          <cell r="I94">
            <v>1638</v>
          </cell>
          <cell r="J94">
            <v>1625</v>
          </cell>
          <cell r="K94">
            <v>1738</v>
          </cell>
          <cell r="L94">
            <v>1680</v>
          </cell>
          <cell r="M94">
            <v>1692</v>
          </cell>
          <cell r="N94">
            <v>1660</v>
          </cell>
          <cell r="O94">
            <v>1737</v>
          </cell>
          <cell r="P94">
            <v>1775</v>
          </cell>
          <cell r="Q94">
            <v>1771</v>
          </cell>
          <cell r="R94">
            <v>1734</v>
          </cell>
          <cell r="S94">
            <v>1628</v>
          </cell>
          <cell r="T94">
            <v>1724</v>
          </cell>
          <cell r="U94">
            <v>1578</v>
          </cell>
          <cell r="V94">
            <v>1585</v>
          </cell>
          <cell r="W94">
            <v>1480</v>
          </cell>
          <cell r="X94">
            <v>1533</v>
          </cell>
          <cell r="Y94">
            <v>1377</v>
          </cell>
          <cell r="Z94">
            <v>1401</v>
          </cell>
          <cell r="AA94">
            <v>1175</v>
          </cell>
          <cell r="AB94">
            <v>1209</v>
          </cell>
          <cell r="AC94">
            <v>1337</v>
          </cell>
          <cell r="AD94">
            <v>1379</v>
          </cell>
          <cell r="AE94">
            <v>1522</v>
          </cell>
          <cell r="AF94">
            <v>1693</v>
          </cell>
          <cell r="AG94">
            <v>1514</v>
          </cell>
          <cell r="AH94">
            <v>1642</v>
          </cell>
          <cell r="AI94">
            <v>1601</v>
          </cell>
          <cell r="AJ94">
            <v>1751</v>
          </cell>
          <cell r="AK94">
            <v>1767</v>
          </cell>
          <cell r="AL94">
            <v>1688</v>
          </cell>
          <cell r="AM94">
            <v>1656</v>
          </cell>
          <cell r="AN94">
            <v>1706</v>
          </cell>
          <cell r="AO94">
            <v>1722</v>
          </cell>
          <cell r="AP94">
            <v>1721</v>
          </cell>
          <cell r="AQ94">
            <v>1635</v>
          </cell>
          <cell r="AR94">
            <v>1633</v>
          </cell>
          <cell r="AS94">
            <v>1667</v>
          </cell>
          <cell r="AT94">
            <v>1577</v>
          </cell>
          <cell r="AU94">
            <v>1593</v>
          </cell>
          <cell r="AV94">
            <v>1590</v>
          </cell>
          <cell r="AW94">
            <v>1608</v>
          </cell>
          <cell r="AX94">
            <v>1472</v>
          </cell>
          <cell r="AY94">
            <v>1485</v>
          </cell>
          <cell r="AZ94">
            <v>1524</v>
          </cell>
          <cell r="BA94">
            <v>1469</v>
          </cell>
          <cell r="BB94">
            <v>1512</v>
          </cell>
          <cell r="BC94">
            <v>1613</v>
          </cell>
          <cell r="BD94">
            <v>1788</v>
          </cell>
          <cell r="BE94">
            <v>1861</v>
          </cell>
          <cell r="BF94">
            <v>1854</v>
          </cell>
          <cell r="BG94">
            <v>1919</v>
          </cell>
          <cell r="BH94">
            <v>1884</v>
          </cell>
          <cell r="BI94">
            <v>1871</v>
          </cell>
          <cell r="BJ94">
            <v>1952</v>
          </cell>
          <cell r="BK94">
            <v>1962</v>
          </cell>
          <cell r="BL94">
            <v>1934</v>
          </cell>
          <cell r="BM94">
            <v>1839</v>
          </cell>
          <cell r="BN94">
            <v>1829</v>
          </cell>
          <cell r="BO94">
            <v>1810</v>
          </cell>
          <cell r="BP94">
            <v>1664</v>
          </cell>
          <cell r="BQ94">
            <v>1621</v>
          </cell>
          <cell r="BR94">
            <v>1576</v>
          </cell>
          <cell r="BS94">
            <v>1547</v>
          </cell>
          <cell r="BT94">
            <v>1411</v>
          </cell>
          <cell r="BU94">
            <v>1269</v>
          </cell>
          <cell r="BV94">
            <v>1276</v>
          </cell>
          <cell r="BW94">
            <v>1308</v>
          </cell>
          <cell r="BX94">
            <v>1300</v>
          </cell>
          <cell r="BY94">
            <v>1213</v>
          </cell>
          <cell r="BZ94">
            <v>1281</v>
          </cell>
          <cell r="CA94">
            <v>1272</v>
          </cell>
          <cell r="CB94">
            <v>1435</v>
          </cell>
          <cell r="CC94">
            <v>1461</v>
          </cell>
          <cell r="CD94">
            <v>1013</v>
          </cell>
          <cell r="CE94">
            <v>1022</v>
          </cell>
          <cell r="CF94">
            <v>970</v>
          </cell>
          <cell r="CG94">
            <v>927</v>
          </cell>
          <cell r="CH94">
            <v>770</v>
          </cell>
          <cell r="CI94">
            <v>625</v>
          </cell>
          <cell r="CJ94">
            <v>661</v>
          </cell>
          <cell r="CK94">
            <v>579</v>
          </cell>
          <cell r="CL94">
            <v>558</v>
          </cell>
          <cell r="CM94">
            <v>454</v>
          </cell>
          <cell r="CN94">
            <v>434</v>
          </cell>
          <cell r="CO94">
            <v>380</v>
          </cell>
          <cell r="CP94">
            <v>298</v>
          </cell>
          <cell r="CQ94">
            <v>253</v>
          </cell>
          <cell r="CR94">
            <v>239</v>
          </cell>
          <cell r="CS94">
            <v>187</v>
          </cell>
          <cell r="CT94">
            <v>529</v>
          </cell>
        </row>
        <row r="95">
          <cell r="A95" t="str">
            <v>E38000187</v>
          </cell>
          <cell r="B95" t="str">
            <v>NHS Trafford CCG</v>
          </cell>
          <cell r="C95" t="str">
            <v>E54000007</v>
          </cell>
          <cell r="D95" t="str">
            <v>Greater Manchester Health and Social Care Partnership</v>
          </cell>
          <cell r="E95" t="str">
            <v>E40000010</v>
          </cell>
          <cell r="F95" t="str">
            <v>North West</v>
          </cell>
          <cell r="G95">
            <v>116212</v>
          </cell>
          <cell r="H95">
            <v>1239</v>
          </cell>
          <cell r="I95">
            <v>1339</v>
          </cell>
          <cell r="J95">
            <v>1447</v>
          </cell>
          <cell r="K95">
            <v>1482</v>
          </cell>
          <cell r="L95">
            <v>1598</v>
          </cell>
          <cell r="M95">
            <v>1562</v>
          </cell>
          <cell r="N95">
            <v>1678</v>
          </cell>
          <cell r="O95">
            <v>1673</v>
          </cell>
          <cell r="P95">
            <v>1837</v>
          </cell>
          <cell r="Q95">
            <v>1794</v>
          </cell>
          <cell r="R95">
            <v>1718</v>
          </cell>
          <cell r="S95">
            <v>1752</v>
          </cell>
          <cell r="T95">
            <v>1830</v>
          </cell>
          <cell r="U95">
            <v>1666</v>
          </cell>
          <cell r="V95">
            <v>1662</v>
          </cell>
          <cell r="W95">
            <v>1639</v>
          </cell>
          <cell r="X95">
            <v>1507</v>
          </cell>
          <cell r="Y95">
            <v>1501</v>
          </cell>
          <cell r="Z95">
            <v>1366</v>
          </cell>
          <cell r="AA95">
            <v>948</v>
          </cell>
          <cell r="AB95">
            <v>886</v>
          </cell>
          <cell r="AC95">
            <v>1030</v>
          </cell>
          <cell r="AD95">
            <v>1113</v>
          </cell>
          <cell r="AE95">
            <v>1266</v>
          </cell>
          <cell r="AF95">
            <v>1197</v>
          </cell>
          <cell r="AG95">
            <v>1323</v>
          </cell>
          <cell r="AH95">
            <v>1340</v>
          </cell>
          <cell r="AI95">
            <v>1264</v>
          </cell>
          <cell r="AJ95">
            <v>1326</v>
          </cell>
          <cell r="AK95">
            <v>1311</v>
          </cell>
          <cell r="AL95">
            <v>1231</v>
          </cell>
          <cell r="AM95">
            <v>1411</v>
          </cell>
          <cell r="AN95">
            <v>1475</v>
          </cell>
          <cell r="AO95">
            <v>1332</v>
          </cell>
          <cell r="AP95">
            <v>1509</v>
          </cell>
          <cell r="AQ95">
            <v>1498</v>
          </cell>
          <cell r="AR95">
            <v>1587</v>
          </cell>
          <cell r="AS95">
            <v>1620</v>
          </cell>
          <cell r="AT95">
            <v>1586</v>
          </cell>
          <cell r="AU95">
            <v>1790</v>
          </cell>
          <cell r="AV95">
            <v>1703</v>
          </cell>
          <cell r="AW95">
            <v>1750</v>
          </cell>
          <cell r="AX95">
            <v>1661</v>
          </cell>
          <cell r="AY95">
            <v>1642</v>
          </cell>
          <cell r="AZ95">
            <v>1530</v>
          </cell>
          <cell r="BA95">
            <v>1642</v>
          </cell>
          <cell r="BB95">
            <v>1662</v>
          </cell>
          <cell r="BC95">
            <v>1638</v>
          </cell>
          <cell r="BD95">
            <v>1749</v>
          </cell>
          <cell r="BE95">
            <v>1709</v>
          </cell>
          <cell r="BF95">
            <v>1638</v>
          </cell>
          <cell r="BG95">
            <v>1714</v>
          </cell>
          <cell r="BH95">
            <v>1610</v>
          </cell>
          <cell r="BI95">
            <v>1548</v>
          </cell>
          <cell r="BJ95">
            <v>1624</v>
          </cell>
          <cell r="BK95">
            <v>1656</v>
          </cell>
          <cell r="BL95">
            <v>1638</v>
          </cell>
          <cell r="BM95">
            <v>1647</v>
          </cell>
          <cell r="BN95">
            <v>1560</v>
          </cell>
          <cell r="BO95">
            <v>1369</v>
          </cell>
          <cell r="BP95">
            <v>1408</v>
          </cell>
          <cell r="BQ95">
            <v>1361</v>
          </cell>
          <cell r="BR95">
            <v>1314</v>
          </cell>
          <cell r="BS95">
            <v>1265</v>
          </cell>
          <cell r="BT95">
            <v>1184</v>
          </cell>
          <cell r="BU95">
            <v>1153</v>
          </cell>
          <cell r="BV95">
            <v>1092</v>
          </cell>
          <cell r="BW95">
            <v>1020</v>
          </cell>
          <cell r="BX95">
            <v>1026</v>
          </cell>
          <cell r="BY95">
            <v>1035</v>
          </cell>
          <cell r="BZ95">
            <v>1005</v>
          </cell>
          <cell r="CA95">
            <v>1009</v>
          </cell>
          <cell r="CB95">
            <v>1147</v>
          </cell>
          <cell r="CC95">
            <v>1091</v>
          </cell>
          <cell r="CD95">
            <v>815</v>
          </cell>
          <cell r="CE95">
            <v>785</v>
          </cell>
          <cell r="CF95">
            <v>788</v>
          </cell>
          <cell r="CG95">
            <v>744</v>
          </cell>
          <cell r="CH95">
            <v>604</v>
          </cell>
          <cell r="CI95">
            <v>549</v>
          </cell>
          <cell r="CJ95">
            <v>538</v>
          </cell>
          <cell r="CK95">
            <v>573</v>
          </cell>
          <cell r="CL95">
            <v>511</v>
          </cell>
          <cell r="CM95">
            <v>460</v>
          </cell>
          <cell r="CN95">
            <v>419</v>
          </cell>
          <cell r="CO95">
            <v>372</v>
          </cell>
          <cell r="CP95">
            <v>327</v>
          </cell>
          <cell r="CQ95">
            <v>312</v>
          </cell>
          <cell r="CR95">
            <v>250</v>
          </cell>
          <cell r="CS95">
            <v>236</v>
          </cell>
          <cell r="CT95">
            <v>796</v>
          </cell>
        </row>
        <row r="96">
          <cell r="A96" t="str">
            <v>E38000205</v>
          </cell>
          <cell r="B96" t="str">
            <v>NHS Wigan Borough CCG</v>
          </cell>
          <cell r="C96" t="str">
            <v>E54000007</v>
          </cell>
          <cell r="D96" t="str">
            <v>Greater Manchester Health and Social Care Partnership</v>
          </cell>
          <cell r="E96" t="str">
            <v>E40000010</v>
          </cell>
          <cell r="F96" t="str">
            <v>North West</v>
          </cell>
          <cell r="G96">
            <v>164901</v>
          </cell>
          <cell r="H96">
            <v>1698</v>
          </cell>
          <cell r="I96">
            <v>1805</v>
          </cell>
          <cell r="J96">
            <v>1853</v>
          </cell>
          <cell r="K96">
            <v>1967</v>
          </cell>
          <cell r="L96">
            <v>2017</v>
          </cell>
          <cell r="M96">
            <v>2007</v>
          </cell>
          <cell r="N96">
            <v>1986</v>
          </cell>
          <cell r="O96">
            <v>1972</v>
          </cell>
          <cell r="P96">
            <v>2083</v>
          </cell>
          <cell r="Q96">
            <v>2175</v>
          </cell>
          <cell r="R96">
            <v>2159</v>
          </cell>
          <cell r="S96">
            <v>2118</v>
          </cell>
          <cell r="T96">
            <v>2137</v>
          </cell>
          <cell r="U96">
            <v>1999</v>
          </cell>
          <cell r="V96">
            <v>2126</v>
          </cell>
          <cell r="W96">
            <v>1949</v>
          </cell>
          <cell r="X96">
            <v>1911</v>
          </cell>
          <cell r="Y96">
            <v>1912</v>
          </cell>
          <cell r="Z96">
            <v>1833</v>
          </cell>
          <cell r="AA96">
            <v>1694</v>
          </cell>
          <cell r="AB96">
            <v>1680</v>
          </cell>
          <cell r="AC96">
            <v>1719</v>
          </cell>
          <cell r="AD96">
            <v>1760</v>
          </cell>
          <cell r="AE96">
            <v>1832</v>
          </cell>
          <cell r="AF96">
            <v>1942</v>
          </cell>
          <cell r="AG96">
            <v>1879</v>
          </cell>
          <cell r="AH96">
            <v>1948</v>
          </cell>
          <cell r="AI96">
            <v>1995</v>
          </cell>
          <cell r="AJ96">
            <v>2115</v>
          </cell>
          <cell r="AK96">
            <v>2230</v>
          </cell>
          <cell r="AL96">
            <v>2162</v>
          </cell>
          <cell r="AM96">
            <v>2157</v>
          </cell>
          <cell r="AN96">
            <v>2170</v>
          </cell>
          <cell r="AO96">
            <v>2213</v>
          </cell>
          <cell r="AP96">
            <v>2100</v>
          </cell>
          <cell r="AQ96">
            <v>2177</v>
          </cell>
          <cell r="AR96">
            <v>2106</v>
          </cell>
          <cell r="AS96">
            <v>2133</v>
          </cell>
          <cell r="AT96">
            <v>2153</v>
          </cell>
          <cell r="AU96">
            <v>2044</v>
          </cell>
          <cell r="AV96">
            <v>2132</v>
          </cell>
          <cell r="AW96">
            <v>1993</v>
          </cell>
          <cell r="AX96">
            <v>1777</v>
          </cell>
          <cell r="AY96">
            <v>1853</v>
          </cell>
          <cell r="AZ96">
            <v>1863</v>
          </cell>
          <cell r="BA96">
            <v>2017</v>
          </cell>
          <cell r="BB96">
            <v>2108</v>
          </cell>
          <cell r="BC96">
            <v>2153</v>
          </cell>
          <cell r="BD96">
            <v>2423</v>
          </cell>
          <cell r="BE96">
            <v>2572</v>
          </cell>
          <cell r="BF96">
            <v>2484</v>
          </cell>
          <cell r="BG96">
            <v>2552</v>
          </cell>
          <cell r="BH96">
            <v>2549</v>
          </cell>
          <cell r="BI96">
            <v>2604</v>
          </cell>
          <cell r="BJ96">
            <v>2545</v>
          </cell>
          <cell r="BK96">
            <v>2544</v>
          </cell>
          <cell r="BL96">
            <v>2511</v>
          </cell>
          <cell r="BM96">
            <v>2278</v>
          </cell>
          <cell r="BN96">
            <v>2310</v>
          </cell>
          <cell r="BO96">
            <v>2260</v>
          </cell>
          <cell r="BP96">
            <v>1972</v>
          </cell>
          <cell r="BQ96">
            <v>1995</v>
          </cell>
          <cell r="BR96">
            <v>2037</v>
          </cell>
          <cell r="BS96">
            <v>1755</v>
          </cell>
          <cell r="BT96">
            <v>1710</v>
          </cell>
          <cell r="BU96">
            <v>1655</v>
          </cell>
          <cell r="BV96">
            <v>1750</v>
          </cell>
          <cell r="BW96">
            <v>1696</v>
          </cell>
          <cell r="BX96">
            <v>1696</v>
          </cell>
          <cell r="BY96">
            <v>1710</v>
          </cell>
          <cell r="BZ96">
            <v>1757</v>
          </cell>
          <cell r="CA96">
            <v>1834</v>
          </cell>
          <cell r="CB96">
            <v>1866</v>
          </cell>
          <cell r="CC96">
            <v>2036</v>
          </cell>
          <cell r="CD96">
            <v>1492</v>
          </cell>
          <cell r="CE96">
            <v>1439</v>
          </cell>
          <cell r="CF96">
            <v>1411</v>
          </cell>
          <cell r="CG96">
            <v>1305</v>
          </cell>
          <cell r="CH96">
            <v>1186</v>
          </cell>
          <cell r="CI96">
            <v>979</v>
          </cell>
          <cell r="CJ96">
            <v>954</v>
          </cell>
          <cell r="CK96">
            <v>859</v>
          </cell>
          <cell r="CL96">
            <v>736</v>
          </cell>
          <cell r="CM96">
            <v>641</v>
          </cell>
          <cell r="CN96">
            <v>546</v>
          </cell>
          <cell r="CO96">
            <v>490</v>
          </cell>
          <cell r="CP96">
            <v>361</v>
          </cell>
          <cell r="CQ96">
            <v>280</v>
          </cell>
          <cell r="CR96">
            <v>305</v>
          </cell>
          <cell r="CS96">
            <v>239</v>
          </cell>
          <cell r="CT96">
            <v>765</v>
          </cell>
        </row>
        <row r="97">
          <cell r="A97" t="str">
            <v>E38000217</v>
          </cell>
          <cell r="B97" t="str">
            <v>NHS Manchester CCG</v>
          </cell>
          <cell r="C97" t="str">
            <v>E54000007</v>
          </cell>
          <cell r="D97" t="str">
            <v>Greater Manchester Health and Social Care Partnership</v>
          </cell>
          <cell r="E97" t="str">
            <v>E40000010</v>
          </cell>
          <cell r="F97" t="str">
            <v>North West</v>
          </cell>
          <cell r="G97">
            <v>282806</v>
          </cell>
          <cell r="H97">
            <v>3571</v>
          </cell>
          <cell r="I97">
            <v>3685</v>
          </cell>
          <cell r="J97">
            <v>3635</v>
          </cell>
          <cell r="K97">
            <v>3649</v>
          </cell>
          <cell r="L97">
            <v>3886</v>
          </cell>
          <cell r="M97">
            <v>3882</v>
          </cell>
          <cell r="N97">
            <v>3794</v>
          </cell>
          <cell r="O97">
            <v>3828</v>
          </cell>
          <cell r="P97">
            <v>3867</v>
          </cell>
          <cell r="Q97">
            <v>3527</v>
          </cell>
          <cell r="R97">
            <v>3559</v>
          </cell>
          <cell r="S97">
            <v>3460</v>
          </cell>
          <cell r="T97">
            <v>3434</v>
          </cell>
          <cell r="U97">
            <v>3335</v>
          </cell>
          <cell r="V97">
            <v>3195</v>
          </cell>
          <cell r="W97">
            <v>3057</v>
          </cell>
          <cell r="X97">
            <v>2943</v>
          </cell>
          <cell r="Y97">
            <v>2920</v>
          </cell>
          <cell r="Z97">
            <v>3385</v>
          </cell>
          <cell r="AA97">
            <v>5526</v>
          </cell>
          <cell r="AB97">
            <v>6649</v>
          </cell>
          <cell r="AC97">
            <v>6837</v>
          </cell>
          <cell r="AD97">
            <v>6792</v>
          </cell>
          <cell r="AE97">
            <v>6828</v>
          </cell>
          <cell r="AF97">
            <v>6723</v>
          </cell>
          <cell r="AG97">
            <v>6551</v>
          </cell>
          <cell r="AH97">
            <v>6580</v>
          </cell>
          <cell r="AI97">
            <v>6913</v>
          </cell>
          <cell r="AJ97">
            <v>6425</v>
          </cell>
          <cell r="AK97">
            <v>7247</v>
          </cell>
          <cell r="AL97">
            <v>6872</v>
          </cell>
          <cell r="AM97">
            <v>6111</v>
          </cell>
          <cell r="AN97">
            <v>5690</v>
          </cell>
          <cell r="AO97">
            <v>5153</v>
          </cell>
          <cell r="AP97">
            <v>5186</v>
          </cell>
          <cell r="AQ97">
            <v>4951</v>
          </cell>
          <cell r="AR97">
            <v>4517</v>
          </cell>
          <cell r="AS97">
            <v>4534</v>
          </cell>
          <cell r="AT97">
            <v>4264</v>
          </cell>
          <cell r="AU97">
            <v>4180</v>
          </cell>
          <cell r="AV97">
            <v>4041</v>
          </cell>
          <cell r="AW97">
            <v>3617</v>
          </cell>
          <cell r="AX97">
            <v>3279</v>
          </cell>
          <cell r="AY97">
            <v>3136</v>
          </cell>
          <cell r="AZ97">
            <v>2930</v>
          </cell>
          <cell r="BA97">
            <v>2846</v>
          </cell>
          <cell r="BB97">
            <v>2900</v>
          </cell>
          <cell r="BC97">
            <v>2936</v>
          </cell>
          <cell r="BD97">
            <v>2886</v>
          </cell>
          <cell r="BE97">
            <v>2888</v>
          </cell>
          <cell r="BF97">
            <v>2884</v>
          </cell>
          <cell r="BG97">
            <v>3029</v>
          </cell>
          <cell r="BH97">
            <v>2812</v>
          </cell>
          <cell r="BI97">
            <v>3020</v>
          </cell>
          <cell r="BJ97">
            <v>2740</v>
          </cell>
          <cell r="BK97">
            <v>2638</v>
          </cell>
          <cell r="BL97">
            <v>2575</v>
          </cell>
          <cell r="BM97">
            <v>2428</v>
          </cell>
          <cell r="BN97">
            <v>2402</v>
          </cell>
          <cell r="BO97">
            <v>2190</v>
          </cell>
          <cell r="BP97">
            <v>2069</v>
          </cell>
          <cell r="BQ97">
            <v>2044</v>
          </cell>
          <cell r="BR97">
            <v>2037</v>
          </cell>
          <cell r="BS97">
            <v>1992</v>
          </cell>
          <cell r="BT97">
            <v>1801</v>
          </cell>
          <cell r="BU97">
            <v>1782</v>
          </cell>
          <cell r="BV97">
            <v>1616</v>
          </cell>
          <cell r="BW97">
            <v>1623</v>
          </cell>
          <cell r="BX97">
            <v>1515</v>
          </cell>
          <cell r="BY97">
            <v>1424</v>
          </cell>
          <cell r="BZ97">
            <v>1477</v>
          </cell>
          <cell r="CA97">
            <v>1414</v>
          </cell>
          <cell r="CB97">
            <v>1462</v>
          </cell>
          <cell r="CC97">
            <v>1415</v>
          </cell>
          <cell r="CD97">
            <v>926</v>
          </cell>
          <cell r="CE97">
            <v>950</v>
          </cell>
          <cell r="CF97">
            <v>858</v>
          </cell>
          <cell r="CG97">
            <v>740</v>
          </cell>
          <cell r="CH97">
            <v>711</v>
          </cell>
          <cell r="CI97">
            <v>720</v>
          </cell>
          <cell r="CJ97">
            <v>653</v>
          </cell>
          <cell r="CK97">
            <v>605</v>
          </cell>
          <cell r="CL97">
            <v>561</v>
          </cell>
          <cell r="CM97">
            <v>494</v>
          </cell>
          <cell r="CN97">
            <v>435</v>
          </cell>
          <cell r="CO97">
            <v>391</v>
          </cell>
          <cell r="CP97">
            <v>376</v>
          </cell>
          <cell r="CQ97">
            <v>258</v>
          </cell>
          <cell r="CR97">
            <v>261</v>
          </cell>
          <cell r="CS97">
            <v>172</v>
          </cell>
          <cell r="CT97">
            <v>706</v>
          </cell>
        </row>
        <row r="98">
          <cell r="A98" t="str">
            <v>E38000068</v>
          </cell>
          <cell r="B98" t="str">
            <v>NHS Halton CCG</v>
          </cell>
          <cell r="C98" t="str">
            <v>E54000008</v>
          </cell>
          <cell r="D98" t="str">
            <v>Cheshire and Merseyside</v>
          </cell>
          <cell r="E98" t="str">
            <v>E40000010</v>
          </cell>
          <cell r="F98" t="str">
            <v>North West</v>
          </cell>
          <cell r="G98">
            <v>63295</v>
          </cell>
          <cell r="H98">
            <v>702</v>
          </cell>
          <cell r="I98">
            <v>732</v>
          </cell>
          <cell r="J98">
            <v>793</v>
          </cell>
          <cell r="K98">
            <v>790</v>
          </cell>
          <cell r="L98">
            <v>799</v>
          </cell>
          <cell r="M98">
            <v>837</v>
          </cell>
          <cell r="N98">
            <v>843</v>
          </cell>
          <cell r="O98">
            <v>857</v>
          </cell>
          <cell r="P98">
            <v>915</v>
          </cell>
          <cell r="Q98">
            <v>893</v>
          </cell>
          <cell r="R98">
            <v>864</v>
          </cell>
          <cell r="S98">
            <v>855</v>
          </cell>
          <cell r="T98">
            <v>888</v>
          </cell>
          <cell r="U98">
            <v>851</v>
          </cell>
          <cell r="V98">
            <v>882</v>
          </cell>
          <cell r="W98">
            <v>796</v>
          </cell>
          <cell r="X98">
            <v>770</v>
          </cell>
          <cell r="Y98">
            <v>713</v>
          </cell>
          <cell r="Z98">
            <v>699</v>
          </cell>
          <cell r="AA98">
            <v>625</v>
          </cell>
          <cell r="AB98">
            <v>669</v>
          </cell>
          <cell r="AC98">
            <v>687</v>
          </cell>
          <cell r="AD98">
            <v>690</v>
          </cell>
          <cell r="AE98">
            <v>710</v>
          </cell>
          <cell r="AF98">
            <v>776</v>
          </cell>
          <cell r="AG98">
            <v>776</v>
          </cell>
          <cell r="AH98">
            <v>808</v>
          </cell>
          <cell r="AI98">
            <v>759</v>
          </cell>
          <cell r="AJ98">
            <v>806</v>
          </cell>
          <cell r="AK98">
            <v>838</v>
          </cell>
          <cell r="AL98">
            <v>752</v>
          </cell>
          <cell r="AM98">
            <v>788</v>
          </cell>
          <cell r="AN98">
            <v>820</v>
          </cell>
          <cell r="AO98">
            <v>841</v>
          </cell>
          <cell r="AP98">
            <v>795</v>
          </cell>
          <cell r="AQ98">
            <v>772</v>
          </cell>
          <cell r="AR98">
            <v>842</v>
          </cell>
          <cell r="AS98">
            <v>796</v>
          </cell>
          <cell r="AT98">
            <v>867</v>
          </cell>
          <cell r="AU98">
            <v>749</v>
          </cell>
          <cell r="AV98">
            <v>747</v>
          </cell>
          <cell r="AW98">
            <v>832</v>
          </cell>
          <cell r="AX98">
            <v>649</v>
          </cell>
          <cell r="AY98">
            <v>750</v>
          </cell>
          <cell r="AZ98">
            <v>757</v>
          </cell>
          <cell r="BA98">
            <v>712</v>
          </cell>
          <cell r="BB98">
            <v>708</v>
          </cell>
          <cell r="BC98">
            <v>807</v>
          </cell>
          <cell r="BD98">
            <v>895</v>
          </cell>
          <cell r="BE98">
            <v>922</v>
          </cell>
          <cell r="BF98">
            <v>884</v>
          </cell>
          <cell r="BG98">
            <v>912</v>
          </cell>
          <cell r="BH98">
            <v>830</v>
          </cell>
          <cell r="BI98">
            <v>892</v>
          </cell>
          <cell r="BJ98">
            <v>879</v>
          </cell>
          <cell r="BK98">
            <v>929</v>
          </cell>
          <cell r="BL98">
            <v>850</v>
          </cell>
          <cell r="BM98">
            <v>846</v>
          </cell>
          <cell r="BN98">
            <v>934</v>
          </cell>
          <cell r="BO98">
            <v>849</v>
          </cell>
          <cell r="BP98">
            <v>787</v>
          </cell>
          <cell r="BQ98">
            <v>834</v>
          </cell>
          <cell r="BR98">
            <v>780</v>
          </cell>
          <cell r="BS98">
            <v>730</v>
          </cell>
          <cell r="BT98">
            <v>772</v>
          </cell>
          <cell r="BU98">
            <v>684</v>
          </cell>
          <cell r="BV98">
            <v>741</v>
          </cell>
          <cell r="BW98">
            <v>670</v>
          </cell>
          <cell r="BX98">
            <v>715</v>
          </cell>
          <cell r="BY98">
            <v>763</v>
          </cell>
          <cell r="BZ98">
            <v>678</v>
          </cell>
          <cell r="CA98">
            <v>724</v>
          </cell>
          <cell r="CB98">
            <v>728</v>
          </cell>
          <cell r="CC98">
            <v>764</v>
          </cell>
          <cell r="CD98">
            <v>539</v>
          </cell>
          <cell r="CE98">
            <v>437</v>
          </cell>
          <cell r="CF98">
            <v>477</v>
          </cell>
          <cell r="CG98">
            <v>387</v>
          </cell>
          <cell r="CH98">
            <v>378</v>
          </cell>
          <cell r="CI98">
            <v>316</v>
          </cell>
          <cell r="CJ98">
            <v>297</v>
          </cell>
          <cell r="CK98">
            <v>269</v>
          </cell>
          <cell r="CL98">
            <v>266</v>
          </cell>
          <cell r="CM98">
            <v>245</v>
          </cell>
          <cell r="CN98">
            <v>172</v>
          </cell>
          <cell r="CO98">
            <v>206</v>
          </cell>
          <cell r="CP98">
            <v>122</v>
          </cell>
          <cell r="CQ98">
            <v>124</v>
          </cell>
          <cell r="CR98">
            <v>108</v>
          </cell>
          <cell r="CS98">
            <v>88</v>
          </cell>
          <cell r="CT98">
            <v>265</v>
          </cell>
        </row>
        <row r="99">
          <cell r="A99" t="str">
            <v>E38000091</v>
          </cell>
          <cell r="B99" t="str">
            <v>NHS Knowsley CCG</v>
          </cell>
          <cell r="C99" t="str">
            <v>E54000008</v>
          </cell>
          <cell r="D99" t="str">
            <v>Cheshire and Merseyside</v>
          </cell>
          <cell r="E99" t="str">
            <v>E40000010</v>
          </cell>
          <cell r="F99" t="str">
            <v>North West</v>
          </cell>
          <cell r="G99">
            <v>72488</v>
          </cell>
          <cell r="H99">
            <v>982</v>
          </cell>
          <cell r="I99">
            <v>1056</v>
          </cell>
          <cell r="J99">
            <v>1046</v>
          </cell>
          <cell r="K99">
            <v>1070</v>
          </cell>
          <cell r="L99">
            <v>1070</v>
          </cell>
          <cell r="M99">
            <v>1106</v>
          </cell>
          <cell r="N99">
            <v>1007</v>
          </cell>
          <cell r="O99">
            <v>1027</v>
          </cell>
          <cell r="P99">
            <v>1029</v>
          </cell>
          <cell r="Q99">
            <v>1060</v>
          </cell>
          <cell r="R99">
            <v>995</v>
          </cell>
          <cell r="S99">
            <v>946</v>
          </cell>
          <cell r="T99">
            <v>885</v>
          </cell>
          <cell r="U99">
            <v>928</v>
          </cell>
          <cell r="V99">
            <v>949</v>
          </cell>
          <cell r="W99">
            <v>907</v>
          </cell>
          <cell r="X99">
            <v>792</v>
          </cell>
          <cell r="Y99">
            <v>838</v>
          </cell>
          <cell r="Z99">
            <v>813</v>
          </cell>
          <cell r="AA99">
            <v>820</v>
          </cell>
          <cell r="AB99">
            <v>809</v>
          </cell>
          <cell r="AC99">
            <v>823</v>
          </cell>
          <cell r="AD99">
            <v>927</v>
          </cell>
          <cell r="AE99">
            <v>898</v>
          </cell>
          <cell r="AF99">
            <v>952</v>
          </cell>
          <cell r="AG99">
            <v>982</v>
          </cell>
          <cell r="AH99">
            <v>1022</v>
          </cell>
          <cell r="AI99">
            <v>965</v>
          </cell>
          <cell r="AJ99">
            <v>1053</v>
          </cell>
          <cell r="AK99">
            <v>1085</v>
          </cell>
          <cell r="AL99">
            <v>1090</v>
          </cell>
          <cell r="AM99">
            <v>1062</v>
          </cell>
          <cell r="AN99">
            <v>937</v>
          </cell>
          <cell r="AO99">
            <v>968</v>
          </cell>
          <cell r="AP99">
            <v>985</v>
          </cell>
          <cell r="AQ99">
            <v>975</v>
          </cell>
          <cell r="AR99">
            <v>895</v>
          </cell>
          <cell r="AS99">
            <v>901</v>
          </cell>
          <cell r="AT99">
            <v>862</v>
          </cell>
          <cell r="AU99">
            <v>786</v>
          </cell>
          <cell r="AV99">
            <v>773</v>
          </cell>
          <cell r="AW99">
            <v>789</v>
          </cell>
          <cell r="AX99">
            <v>696</v>
          </cell>
          <cell r="AY99">
            <v>624</v>
          </cell>
          <cell r="AZ99">
            <v>707</v>
          </cell>
          <cell r="BA99">
            <v>696</v>
          </cell>
          <cell r="BB99">
            <v>822</v>
          </cell>
          <cell r="BC99">
            <v>767</v>
          </cell>
          <cell r="BD99">
            <v>869</v>
          </cell>
          <cell r="BE99">
            <v>898</v>
          </cell>
          <cell r="BF99">
            <v>910</v>
          </cell>
          <cell r="BG99">
            <v>916</v>
          </cell>
          <cell r="BH99">
            <v>911</v>
          </cell>
          <cell r="BI99">
            <v>951</v>
          </cell>
          <cell r="BJ99">
            <v>953</v>
          </cell>
          <cell r="BK99">
            <v>1011</v>
          </cell>
          <cell r="BL99">
            <v>1062</v>
          </cell>
          <cell r="BM99">
            <v>1054</v>
          </cell>
          <cell r="BN99">
            <v>1075</v>
          </cell>
          <cell r="BO99">
            <v>1075</v>
          </cell>
          <cell r="BP99">
            <v>1046</v>
          </cell>
          <cell r="BQ99">
            <v>946</v>
          </cell>
          <cell r="BR99">
            <v>975</v>
          </cell>
          <cell r="BS99">
            <v>1031</v>
          </cell>
          <cell r="BT99">
            <v>853</v>
          </cell>
          <cell r="BU99">
            <v>838</v>
          </cell>
          <cell r="BV99">
            <v>802</v>
          </cell>
          <cell r="BW99">
            <v>799</v>
          </cell>
          <cell r="BX99">
            <v>674</v>
          </cell>
          <cell r="BY99">
            <v>716</v>
          </cell>
          <cell r="BZ99">
            <v>650</v>
          </cell>
          <cell r="CA99">
            <v>731</v>
          </cell>
          <cell r="CB99">
            <v>623</v>
          </cell>
          <cell r="CC99">
            <v>722</v>
          </cell>
          <cell r="CD99">
            <v>501</v>
          </cell>
          <cell r="CE99">
            <v>451</v>
          </cell>
          <cell r="CF99">
            <v>451</v>
          </cell>
          <cell r="CG99">
            <v>402</v>
          </cell>
          <cell r="CH99">
            <v>383</v>
          </cell>
          <cell r="CI99">
            <v>342</v>
          </cell>
          <cell r="CJ99">
            <v>343</v>
          </cell>
          <cell r="CK99">
            <v>326</v>
          </cell>
          <cell r="CL99">
            <v>316</v>
          </cell>
          <cell r="CM99">
            <v>276</v>
          </cell>
          <cell r="CN99">
            <v>247</v>
          </cell>
          <cell r="CO99">
            <v>223</v>
          </cell>
          <cell r="CP99">
            <v>175</v>
          </cell>
          <cell r="CQ99">
            <v>142</v>
          </cell>
          <cell r="CR99">
            <v>124</v>
          </cell>
          <cell r="CS99">
            <v>133</v>
          </cell>
          <cell r="CT99">
            <v>385</v>
          </cell>
        </row>
        <row r="100">
          <cell r="A100" t="str">
            <v>E38000101</v>
          </cell>
          <cell r="B100" t="str">
            <v>NHS Liverpool CCG</v>
          </cell>
          <cell r="C100" t="str">
            <v>E54000008</v>
          </cell>
          <cell r="D100" t="str">
            <v>Cheshire and Merseyside</v>
          </cell>
          <cell r="E100" t="str">
            <v>E40000010</v>
          </cell>
          <cell r="F100" t="str">
            <v>North West</v>
          </cell>
          <cell r="G100">
            <v>250396</v>
          </cell>
          <cell r="H100">
            <v>2743</v>
          </cell>
          <cell r="I100">
            <v>2932</v>
          </cell>
          <cell r="J100">
            <v>3041</v>
          </cell>
          <cell r="K100">
            <v>3080</v>
          </cell>
          <cell r="L100">
            <v>3080</v>
          </cell>
          <cell r="M100">
            <v>3045</v>
          </cell>
          <cell r="N100">
            <v>2954</v>
          </cell>
          <cell r="O100">
            <v>2839</v>
          </cell>
          <cell r="P100">
            <v>2996</v>
          </cell>
          <cell r="Q100">
            <v>2816</v>
          </cell>
          <cell r="R100">
            <v>2679</v>
          </cell>
          <cell r="S100">
            <v>2668</v>
          </cell>
          <cell r="T100">
            <v>2607</v>
          </cell>
          <cell r="U100">
            <v>2634</v>
          </cell>
          <cell r="V100">
            <v>2538</v>
          </cell>
          <cell r="W100">
            <v>2354</v>
          </cell>
          <cell r="X100">
            <v>2337</v>
          </cell>
          <cell r="Y100">
            <v>2375</v>
          </cell>
          <cell r="Z100">
            <v>2746</v>
          </cell>
          <cell r="AA100">
            <v>4841</v>
          </cell>
          <cell r="AB100">
            <v>5734</v>
          </cell>
          <cell r="AC100">
            <v>5807</v>
          </cell>
          <cell r="AD100">
            <v>5243</v>
          </cell>
          <cell r="AE100">
            <v>4784</v>
          </cell>
          <cell r="AF100">
            <v>4621</v>
          </cell>
          <cell r="AG100">
            <v>4393</v>
          </cell>
          <cell r="AH100">
            <v>4349</v>
          </cell>
          <cell r="AI100">
            <v>4679</v>
          </cell>
          <cell r="AJ100">
            <v>4792</v>
          </cell>
          <cell r="AK100">
            <v>5071</v>
          </cell>
          <cell r="AL100">
            <v>5026</v>
          </cell>
          <cell r="AM100">
            <v>4638</v>
          </cell>
          <cell r="AN100">
            <v>4103</v>
          </cell>
          <cell r="AO100">
            <v>3897</v>
          </cell>
          <cell r="AP100">
            <v>4149</v>
          </cell>
          <cell r="AQ100">
            <v>4171</v>
          </cell>
          <cell r="AR100">
            <v>3909</v>
          </cell>
          <cell r="AS100">
            <v>3562</v>
          </cell>
          <cell r="AT100">
            <v>3610</v>
          </cell>
          <cell r="AU100">
            <v>3479</v>
          </cell>
          <cell r="AV100">
            <v>3394</v>
          </cell>
          <cell r="AW100">
            <v>3253</v>
          </cell>
          <cell r="AX100">
            <v>2986</v>
          </cell>
          <cell r="AY100">
            <v>2705</v>
          </cell>
          <cell r="AZ100">
            <v>2629</v>
          </cell>
          <cell r="BA100">
            <v>2524</v>
          </cell>
          <cell r="BB100">
            <v>2407</v>
          </cell>
          <cell r="BC100">
            <v>2627</v>
          </cell>
          <cell r="BD100">
            <v>2743</v>
          </cell>
          <cell r="BE100">
            <v>2944</v>
          </cell>
          <cell r="BF100">
            <v>2909</v>
          </cell>
          <cell r="BG100">
            <v>2991</v>
          </cell>
          <cell r="BH100">
            <v>2805</v>
          </cell>
          <cell r="BI100">
            <v>2914</v>
          </cell>
          <cell r="BJ100">
            <v>2623</v>
          </cell>
          <cell r="BK100">
            <v>2769</v>
          </cell>
          <cell r="BL100">
            <v>2836</v>
          </cell>
          <cell r="BM100">
            <v>2947</v>
          </cell>
          <cell r="BN100">
            <v>2888</v>
          </cell>
          <cell r="BO100">
            <v>2703</v>
          </cell>
          <cell r="BP100">
            <v>2667</v>
          </cell>
          <cell r="BQ100">
            <v>2552</v>
          </cell>
          <cell r="BR100">
            <v>2597</v>
          </cell>
          <cell r="BS100">
            <v>2436</v>
          </cell>
          <cell r="BT100">
            <v>2435</v>
          </cell>
          <cell r="BU100">
            <v>2202</v>
          </cell>
          <cell r="BV100">
            <v>2165</v>
          </cell>
          <cell r="BW100">
            <v>2105</v>
          </cell>
          <cell r="BX100">
            <v>2112</v>
          </cell>
          <cell r="BY100">
            <v>2069</v>
          </cell>
          <cell r="BZ100">
            <v>1924</v>
          </cell>
          <cell r="CA100">
            <v>1914</v>
          </cell>
          <cell r="CB100">
            <v>1947</v>
          </cell>
          <cell r="CC100">
            <v>2088</v>
          </cell>
          <cell r="CD100">
            <v>1582</v>
          </cell>
          <cell r="CE100">
            <v>1303</v>
          </cell>
          <cell r="CF100">
            <v>1350</v>
          </cell>
          <cell r="CG100">
            <v>1233</v>
          </cell>
          <cell r="CH100">
            <v>1033</v>
          </cell>
          <cell r="CI100">
            <v>978</v>
          </cell>
          <cell r="CJ100">
            <v>981</v>
          </cell>
          <cell r="CK100">
            <v>1004</v>
          </cell>
          <cell r="CL100">
            <v>893</v>
          </cell>
          <cell r="CM100">
            <v>770</v>
          </cell>
          <cell r="CN100">
            <v>771</v>
          </cell>
          <cell r="CO100">
            <v>621</v>
          </cell>
          <cell r="CP100">
            <v>549</v>
          </cell>
          <cell r="CQ100">
            <v>471</v>
          </cell>
          <cell r="CR100">
            <v>399</v>
          </cell>
          <cell r="CS100">
            <v>295</v>
          </cell>
          <cell r="CT100">
            <v>1031</v>
          </cell>
        </row>
        <row r="101">
          <cell r="A101" t="str">
            <v>E38000161</v>
          </cell>
          <cell r="B101" t="str">
            <v>NHS South Sefton CCG</v>
          </cell>
          <cell r="C101" t="str">
            <v>E54000008</v>
          </cell>
          <cell r="D101" t="str">
            <v>Cheshire and Merseyside</v>
          </cell>
          <cell r="E101" t="str">
            <v>E40000010</v>
          </cell>
          <cell r="F101" t="str">
            <v>North West</v>
          </cell>
          <cell r="G101">
            <v>77155</v>
          </cell>
          <cell r="H101">
            <v>825</v>
          </cell>
          <cell r="I101">
            <v>913</v>
          </cell>
          <cell r="J101">
            <v>852</v>
          </cell>
          <cell r="K101">
            <v>945</v>
          </cell>
          <cell r="L101">
            <v>1017</v>
          </cell>
          <cell r="M101">
            <v>932</v>
          </cell>
          <cell r="N101">
            <v>993</v>
          </cell>
          <cell r="O101">
            <v>977</v>
          </cell>
          <cell r="P101">
            <v>1025</v>
          </cell>
          <cell r="Q101">
            <v>1023</v>
          </cell>
          <cell r="R101">
            <v>977</v>
          </cell>
          <cell r="S101">
            <v>949</v>
          </cell>
          <cell r="T101">
            <v>962</v>
          </cell>
          <cell r="U101">
            <v>873</v>
          </cell>
          <cell r="V101">
            <v>920</v>
          </cell>
          <cell r="W101">
            <v>852</v>
          </cell>
          <cell r="X101">
            <v>848</v>
          </cell>
          <cell r="Y101">
            <v>845</v>
          </cell>
          <cell r="Z101">
            <v>853</v>
          </cell>
          <cell r="AA101">
            <v>754</v>
          </cell>
          <cell r="AB101">
            <v>708</v>
          </cell>
          <cell r="AC101">
            <v>789</v>
          </cell>
          <cell r="AD101">
            <v>828</v>
          </cell>
          <cell r="AE101">
            <v>937</v>
          </cell>
          <cell r="AF101">
            <v>952</v>
          </cell>
          <cell r="AG101">
            <v>909</v>
          </cell>
          <cell r="AH101">
            <v>886</v>
          </cell>
          <cell r="AI101">
            <v>1021</v>
          </cell>
          <cell r="AJ101">
            <v>937</v>
          </cell>
          <cell r="AK101">
            <v>1090</v>
          </cell>
          <cell r="AL101">
            <v>1042</v>
          </cell>
          <cell r="AM101">
            <v>1032</v>
          </cell>
          <cell r="AN101">
            <v>994</v>
          </cell>
          <cell r="AO101">
            <v>906</v>
          </cell>
          <cell r="AP101">
            <v>931</v>
          </cell>
          <cell r="AQ101">
            <v>920</v>
          </cell>
          <cell r="AR101">
            <v>875</v>
          </cell>
          <cell r="AS101">
            <v>921</v>
          </cell>
          <cell r="AT101">
            <v>861</v>
          </cell>
          <cell r="AU101">
            <v>954</v>
          </cell>
          <cell r="AV101">
            <v>887</v>
          </cell>
          <cell r="AW101">
            <v>809</v>
          </cell>
          <cell r="AX101">
            <v>784</v>
          </cell>
          <cell r="AY101">
            <v>801</v>
          </cell>
          <cell r="AZ101">
            <v>801</v>
          </cell>
          <cell r="BA101">
            <v>785</v>
          </cell>
          <cell r="BB101">
            <v>853</v>
          </cell>
          <cell r="BC101">
            <v>897</v>
          </cell>
          <cell r="BD101">
            <v>959</v>
          </cell>
          <cell r="BE101">
            <v>1076</v>
          </cell>
          <cell r="BF101">
            <v>1038</v>
          </cell>
          <cell r="BG101">
            <v>1099</v>
          </cell>
          <cell r="BH101">
            <v>1007</v>
          </cell>
          <cell r="BI101">
            <v>1132</v>
          </cell>
          <cell r="BJ101">
            <v>1063</v>
          </cell>
          <cell r="BK101">
            <v>1175</v>
          </cell>
          <cell r="BL101">
            <v>1248</v>
          </cell>
          <cell r="BM101">
            <v>1215</v>
          </cell>
          <cell r="BN101">
            <v>1167</v>
          </cell>
          <cell r="BO101">
            <v>1235</v>
          </cell>
          <cell r="BP101">
            <v>1190</v>
          </cell>
          <cell r="BQ101">
            <v>1125</v>
          </cell>
          <cell r="BR101">
            <v>1070</v>
          </cell>
          <cell r="BS101">
            <v>1022</v>
          </cell>
          <cell r="BT101">
            <v>1026</v>
          </cell>
          <cell r="BU101">
            <v>920</v>
          </cell>
          <cell r="BV101">
            <v>984</v>
          </cell>
          <cell r="BW101">
            <v>911</v>
          </cell>
          <cell r="BX101">
            <v>862</v>
          </cell>
          <cell r="BY101">
            <v>816</v>
          </cell>
          <cell r="BZ101">
            <v>813</v>
          </cell>
          <cell r="CA101">
            <v>855</v>
          </cell>
          <cell r="CB101">
            <v>860</v>
          </cell>
          <cell r="CC101">
            <v>964</v>
          </cell>
          <cell r="CD101">
            <v>644</v>
          </cell>
          <cell r="CE101">
            <v>571</v>
          </cell>
          <cell r="CF101">
            <v>601</v>
          </cell>
          <cell r="CG101">
            <v>538</v>
          </cell>
          <cell r="CH101">
            <v>513</v>
          </cell>
          <cell r="CI101">
            <v>482</v>
          </cell>
          <cell r="CJ101">
            <v>461</v>
          </cell>
          <cell r="CK101">
            <v>439</v>
          </cell>
          <cell r="CL101">
            <v>411</v>
          </cell>
          <cell r="CM101">
            <v>390</v>
          </cell>
          <cell r="CN101">
            <v>316</v>
          </cell>
          <cell r="CO101">
            <v>295</v>
          </cell>
          <cell r="CP101">
            <v>263</v>
          </cell>
          <cell r="CQ101">
            <v>210</v>
          </cell>
          <cell r="CR101">
            <v>168</v>
          </cell>
          <cell r="CS101">
            <v>151</v>
          </cell>
          <cell r="CT101">
            <v>425</v>
          </cell>
        </row>
        <row r="102">
          <cell r="A102" t="str">
            <v>E38000170</v>
          </cell>
          <cell r="B102" t="str">
            <v>NHS Southport and Formby CCG</v>
          </cell>
          <cell r="C102" t="str">
            <v>E54000008</v>
          </cell>
          <cell r="D102" t="str">
            <v>Cheshire and Merseyside</v>
          </cell>
          <cell r="E102" t="str">
            <v>E40000010</v>
          </cell>
          <cell r="F102" t="str">
            <v>North West</v>
          </cell>
          <cell r="G102">
            <v>55713</v>
          </cell>
          <cell r="H102">
            <v>444</v>
          </cell>
          <cell r="I102">
            <v>428</v>
          </cell>
          <cell r="J102">
            <v>545</v>
          </cell>
          <cell r="K102">
            <v>565</v>
          </cell>
          <cell r="L102">
            <v>547</v>
          </cell>
          <cell r="M102">
            <v>596</v>
          </cell>
          <cell r="N102">
            <v>642</v>
          </cell>
          <cell r="O102">
            <v>639</v>
          </cell>
          <cell r="P102">
            <v>622</v>
          </cell>
          <cell r="Q102">
            <v>677</v>
          </cell>
          <cell r="R102">
            <v>715</v>
          </cell>
          <cell r="S102">
            <v>630</v>
          </cell>
          <cell r="T102">
            <v>730</v>
          </cell>
          <cell r="U102">
            <v>679</v>
          </cell>
          <cell r="V102">
            <v>675</v>
          </cell>
          <cell r="W102">
            <v>648</v>
          </cell>
          <cell r="X102">
            <v>624</v>
          </cell>
          <cell r="Y102">
            <v>593</v>
          </cell>
          <cell r="Z102">
            <v>613</v>
          </cell>
          <cell r="AA102">
            <v>488</v>
          </cell>
          <cell r="AB102">
            <v>488</v>
          </cell>
          <cell r="AC102">
            <v>510</v>
          </cell>
          <cell r="AD102">
            <v>539</v>
          </cell>
          <cell r="AE102">
            <v>602</v>
          </cell>
          <cell r="AF102">
            <v>568</v>
          </cell>
          <cell r="AG102">
            <v>597</v>
          </cell>
          <cell r="AH102">
            <v>554</v>
          </cell>
          <cell r="AI102">
            <v>537</v>
          </cell>
          <cell r="AJ102">
            <v>530</v>
          </cell>
          <cell r="AK102">
            <v>596</v>
          </cell>
          <cell r="AL102">
            <v>621</v>
          </cell>
          <cell r="AM102">
            <v>604</v>
          </cell>
          <cell r="AN102">
            <v>584</v>
          </cell>
          <cell r="AO102">
            <v>590</v>
          </cell>
          <cell r="AP102">
            <v>573</v>
          </cell>
          <cell r="AQ102">
            <v>584</v>
          </cell>
          <cell r="AR102">
            <v>528</v>
          </cell>
          <cell r="AS102">
            <v>587</v>
          </cell>
          <cell r="AT102">
            <v>570</v>
          </cell>
          <cell r="AU102">
            <v>586</v>
          </cell>
          <cell r="AV102">
            <v>586</v>
          </cell>
          <cell r="AW102">
            <v>550</v>
          </cell>
          <cell r="AX102">
            <v>501</v>
          </cell>
          <cell r="AY102">
            <v>571</v>
          </cell>
          <cell r="AZ102">
            <v>516</v>
          </cell>
          <cell r="BA102">
            <v>569</v>
          </cell>
          <cell r="BB102">
            <v>676</v>
          </cell>
          <cell r="BC102">
            <v>655</v>
          </cell>
          <cell r="BD102">
            <v>777</v>
          </cell>
          <cell r="BE102">
            <v>763</v>
          </cell>
          <cell r="BF102">
            <v>737</v>
          </cell>
          <cell r="BG102">
            <v>766</v>
          </cell>
          <cell r="BH102">
            <v>828</v>
          </cell>
          <cell r="BI102">
            <v>867</v>
          </cell>
          <cell r="BJ102">
            <v>815</v>
          </cell>
          <cell r="BK102">
            <v>852</v>
          </cell>
          <cell r="BL102">
            <v>858</v>
          </cell>
          <cell r="BM102">
            <v>830</v>
          </cell>
          <cell r="BN102">
            <v>809</v>
          </cell>
          <cell r="BO102">
            <v>833</v>
          </cell>
          <cell r="BP102">
            <v>831</v>
          </cell>
          <cell r="BQ102">
            <v>760</v>
          </cell>
          <cell r="BR102">
            <v>796</v>
          </cell>
          <cell r="BS102">
            <v>736</v>
          </cell>
          <cell r="BT102">
            <v>761</v>
          </cell>
          <cell r="BU102">
            <v>717</v>
          </cell>
          <cell r="BV102">
            <v>768</v>
          </cell>
          <cell r="BW102">
            <v>684</v>
          </cell>
          <cell r="BX102">
            <v>708</v>
          </cell>
          <cell r="BY102">
            <v>713</v>
          </cell>
          <cell r="BZ102">
            <v>758</v>
          </cell>
          <cell r="CA102">
            <v>729</v>
          </cell>
          <cell r="CB102">
            <v>764</v>
          </cell>
          <cell r="CC102">
            <v>925</v>
          </cell>
          <cell r="CD102">
            <v>658</v>
          </cell>
          <cell r="CE102">
            <v>586</v>
          </cell>
          <cell r="CF102">
            <v>683</v>
          </cell>
          <cell r="CG102">
            <v>557</v>
          </cell>
          <cell r="CH102">
            <v>500</v>
          </cell>
          <cell r="CI102">
            <v>488</v>
          </cell>
          <cell r="CJ102">
            <v>413</v>
          </cell>
          <cell r="CK102">
            <v>396</v>
          </cell>
          <cell r="CL102">
            <v>423</v>
          </cell>
          <cell r="CM102">
            <v>382</v>
          </cell>
          <cell r="CN102">
            <v>381</v>
          </cell>
          <cell r="CO102">
            <v>323</v>
          </cell>
          <cell r="CP102">
            <v>281</v>
          </cell>
          <cell r="CQ102">
            <v>216</v>
          </cell>
          <cell r="CR102">
            <v>215</v>
          </cell>
          <cell r="CS102">
            <v>186</v>
          </cell>
          <cell r="CT102">
            <v>568</v>
          </cell>
        </row>
        <row r="103">
          <cell r="A103" t="str">
            <v>E38000172</v>
          </cell>
          <cell r="B103" t="str">
            <v>NHS St Helens CCG</v>
          </cell>
          <cell r="C103" t="str">
            <v>E54000008</v>
          </cell>
          <cell r="D103" t="str">
            <v>Cheshire and Merseyside</v>
          </cell>
          <cell r="E103" t="str">
            <v>E40000010</v>
          </cell>
          <cell r="F103" t="str">
            <v>North West</v>
          </cell>
          <cell r="G103">
            <v>89111</v>
          </cell>
          <cell r="H103">
            <v>912</v>
          </cell>
          <cell r="I103">
            <v>1016</v>
          </cell>
          <cell r="J103">
            <v>1012</v>
          </cell>
          <cell r="K103">
            <v>1122</v>
          </cell>
          <cell r="L103">
            <v>1087</v>
          </cell>
          <cell r="M103">
            <v>1035</v>
          </cell>
          <cell r="N103">
            <v>1108</v>
          </cell>
          <cell r="O103">
            <v>1100</v>
          </cell>
          <cell r="P103">
            <v>1152</v>
          </cell>
          <cell r="Q103">
            <v>1061</v>
          </cell>
          <cell r="R103">
            <v>1089</v>
          </cell>
          <cell r="S103">
            <v>1059</v>
          </cell>
          <cell r="T103">
            <v>1146</v>
          </cell>
          <cell r="U103">
            <v>1007</v>
          </cell>
          <cell r="V103">
            <v>1076</v>
          </cell>
          <cell r="W103">
            <v>960</v>
          </cell>
          <cell r="X103">
            <v>1023</v>
          </cell>
          <cell r="Y103">
            <v>936</v>
          </cell>
          <cell r="Z103">
            <v>936</v>
          </cell>
          <cell r="AA103">
            <v>847</v>
          </cell>
          <cell r="AB103">
            <v>883</v>
          </cell>
          <cell r="AC103">
            <v>964</v>
          </cell>
          <cell r="AD103">
            <v>1006</v>
          </cell>
          <cell r="AE103">
            <v>1066</v>
          </cell>
          <cell r="AF103">
            <v>984</v>
          </cell>
          <cell r="AG103">
            <v>1095</v>
          </cell>
          <cell r="AH103">
            <v>1079</v>
          </cell>
          <cell r="AI103">
            <v>1199</v>
          </cell>
          <cell r="AJ103">
            <v>1186</v>
          </cell>
          <cell r="AK103">
            <v>1314</v>
          </cell>
          <cell r="AL103">
            <v>1135</v>
          </cell>
          <cell r="AM103">
            <v>1084</v>
          </cell>
          <cell r="AN103">
            <v>1235</v>
          </cell>
          <cell r="AO103">
            <v>1149</v>
          </cell>
          <cell r="AP103">
            <v>1160</v>
          </cell>
          <cell r="AQ103">
            <v>1136</v>
          </cell>
          <cell r="AR103">
            <v>1118</v>
          </cell>
          <cell r="AS103">
            <v>1130</v>
          </cell>
          <cell r="AT103">
            <v>1118</v>
          </cell>
          <cell r="AU103">
            <v>1077</v>
          </cell>
          <cell r="AV103">
            <v>1002</v>
          </cell>
          <cell r="AW103">
            <v>1084</v>
          </cell>
          <cell r="AX103">
            <v>916</v>
          </cell>
          <cell r="AY103">
            <v>972</v>
          </cell>
          <cell r="AZ103">
            <v>1002</v>
          </cell>
          <cell r="BA103">
            <v>1081</v>
          </cell>
          <cell r="BB103">
            <v>1117</v>
          </cell>
          <cell r="BC103">
            <v>1165</v>
          </cell>
          <cell r="BD103">
            <v>1194</v>
          </cell>
          <cell r="BE103">
            <v>1298</v>
          </cell>
          <cell r="BF103">
            <v>1211</v>
          </cell>
          <cell r="BG103">
            <v>1232</v>
          </cell>
          <cell r="BH103">
            <v>1230</v>
          </cell>
          <cell r="BI103">
            <v>1285</v>
          </cell>
          <cell r="BJ103">
            <v>1301</v>
          </cell>
          <cell r="BK103">
            <v>1401</v>
          </cell>
          <cell r="BL103">
            <v>1342</v>
          </cell>
          <cell r="BM103">
            <v>1257</v>
          </cell>
          <cell r="BN103">
            <v>1269</v>
          </cell>
          <cell r="BO103">
            <v>1248</v>
          </cell>
          <cell r="BP103">
            <v>1150</v>
          </cell>
          <cell r="BQ103">
            <v>1148</v>
          </cell>
          <cell r="BR103">
            <v>1098</v>
          </cell>
          <cell r="BS103">
            <v>1102</v>
          </cell>
          <cell r="BT103">
            <v>1023</v>
          </cell>
          <cell r="BU103">
            <v>987</v>
          </cell>
          <cell r="BV103">
            <v>974</v>
          </cell>
          <cell r="BW103">
            <v>989</v>
          </cell>
          <cell r="BX103">
            <v>948</v>
          </cell>
          <cell r="BY103">
            <v>992</v>
          </cell>
          <cell r="BZ103">
            <v>952</v>
          </cell>
          <cell r="CA103">
            <v>952</v>
          </cell>
          <cell r="CB103">
            <v>1041</v>
          </cell>
          <cell r="CC103">
            <v>1153</v>
          </cell>
          <cell r="CD103">
            <v>832</v>
          </cell>
          <cell r="CE103">
            <v>789</v>
          </cell>
          <cell r="CF103">
            <v>802</v>
          </cell>
          <cell r="CG103">
            <v>719</v>
          </cell>
          <cell r="CH103">
            <v>622</v>
          </cell>
          <cell r="CI103">
            <v>538</v>
          </cell>
          <cell r="CJ103">
            <v>508</v>
          </cell>
          <cell r="CK103">
            <v>521</v>
          </cell>
          <cell r="CL103">
            <v>474</v>
          </cell>
          <cell r="CM103">
            <v>432</v>
          </cell>
          <cell r="CN103">
            <v>370</v>
          </cell>
          <cell r="CO103">
            <v>347</v>
          </cell>
          <cell r="CP103">
            <v>255</v>
          </cell>
          <cell r="CQ103">
            <v>233</v>
          </cell>
          <cell r="CR103">
            <v>200</v>
          </cell>
          <cell r="CS103">
            <v>174</v>
          </cell>
          <cell r="CT103">
            <v>377</v>
          </cell>
        </row>
        <row r="104">
          <cell r="A104" t="str">
            <v>E38000194</v>
          </cell>
          <cell r="B104" t="str">
            <v>NHS Warrington CCG</v>
          </cell>
          <cell r="C104" t="str">
            <v>E54000008</v>
          </cell>
          <cell r="D104" t="str">
            <v>Cheshire and Merseyside</v>
          </cell>
          <cell r="E104" t="str">
            <v>E40000010</v>
          </cell>
          <cell r="F104" t="str">
            <v>North West</v>
          </cell>
          <cell r="G104">
            <v>103843</v>
          </cell>
          <cell r="H104">
            <v>1046</v>
          </cell>
          <cell r="I104">
            <v>1083</v>
          </cell>
          <cell r="J104">
            <v>1176</v>
          </cell>
          <cell r="K104">
            <v>1174</v>
          </cell>
          <cell r="L104">
            <v>1298</v>
          </cell>
          <cell r="M104">
            <v>1306</v>
          </cell>
          <cell r="N104">
            <v>1331</v>
          </cell>
          <cell r="O104">
            <v>1334</v>
          </cell>
          <cell r="P104">
            <v>1403</v>
          </cell>
          <cell r="Q104">
            <v>1267</v>
          </cell>
          <cell r="R104">
            <v>1346</v>
          </cell>
          <cell r="S104">
            <v>1381</v>
          </cell>
          <cell r="T104">
            <v>1281</v>
          </cell>
          <cell r="U104">
            <v>1301</v>
          </cell>
          <cell r="V104">
            <v>1257</v>
          </cell>
          <cell r="W104">
            <v>1273</v>
          </cell>
          <cell r="X104">
            <v>1214</v>
          </cell>
          <cell r="Y104">
            <v>1214</v>
          </cell>
          <cell r="Z104">
            <v>1192</v>
          </cell>
          <cell r="AA104">
            <v>949</v>
          </cell>
          <cell r="AB104">
            <v>954</v>
          </cell>
          <cell r="AC104">
            <v>965</v>
          </cell>
          <cell r="AD104">
            <v>1047</v>
          </cell>
          <cell r="AE104">
            <v>1214</v>
          </cell>
          <cell r="AF104">
            <v>1172</v>
          </cell>
          <cell r="AG104">
            <v>1176</v>
          </cell>
          <cell r="AH104">
            <v>1299</v>
          </cell>
          <cell r="AI104">
            <v>1290</v>
          </cell>
          <cell r="AJ104">
            <v>1264</v>
          </cell>
          <cell r="AK104">
            <v>1343</v>
          </cell>
          <cell r="AL104">
            <v>1332</v>
          </cell>
          <cell r="AM104">
            <v>1335</v>
          </cell>
          <cell r="AN104">
            <v>1259</v>
          </cell>
          <cell r="AO104">
            <v>1390</v>
          </cell>
          <cell r="AP104">
            <v>1300</v>
          </cell>
          <cell r="AQ104">
            <v>1300</v>
          </cell>
          <cell r="AR104">
            <v>1329</v>
          </cell>
          <cell r="AS104">
            <v>1379</v>
          </cell>
          <cell r="AT104">
            <v>1362</v>
          </cell>
          <cell r="AU104">
            <v>1384</v>
          </cell>
          <cell r="AV104">
            <v>1334</v>
          </cell>
          <cell r="AW104">
            <v>1277</v>
          </cell>
          <cell r="AX104">
            <v>1238</v>
          </cell>
          <cell r="AY104">
            <v>1198</v>
          </cell>
          <cell r="AZ104">
            <v>1278</v>
          </cell>
          <cell r="BA104">
            <v>1382</v>
          </cell>
          <cell r="BB104">
            <v>1376</v>
          </cell>
          <cell r="BC104">
            <v>1527</v>
          </cell>
          <cell r="BD104">
            <v>1587</v>
          </cell>
          <cell r="BE104">
            <v>1570</v>
          </cell>
          <cell r="BF104">
            <v>1550</v>
          </cell>
          <cell r="BG104">
            <v>1558</v>
          </cell>
          <cell r="BH104">
            <v>1549</v>
          </cell>
          <cell r="BI104">
            <v>1608</v>
          </cell>
          <cell r="BJ104">
            <v>1678</v>
          </cell>
          <cell r="BK104">
            <v>1607</v>
          </cell>
          <cell r="BL104">
            <v>1620</v>
          </cell>
          <cell r="BM104">
            <v>1659</v>
          </cell>
          <cell r="BN104">
            <v>1469</v>
          </cell>
          <cell r="BO104">
            <v>1435</v>
          </cell>
          <cell r="BP104">
            <v>1321</v>
          </cell>
          <cell r="BQ104">
            <v>1300</v>
          </cell>
          <cell r="BR104">
            <v>1224</v>
          </cell>
          <cell r="BS104">
            <v>1159</v>
          </cell>
          <cell r="BT104">
            <v>1136</v>
          </cell>
          <cell r="BU104">
            <v>1077</v>
          </cell>
          <cell r="BV104">
            <v>1041</v>
          </cell>
          <cell r="BW104">
            <v>1068</v>
          </cell>
          <cell r="BX104">
            <v>1024</v>
          </cell>
          <cell r="BY104">
            <v>956</v>
          </cell>
          <cell r="BZ104">
            <v>1046</v>
          </cell>
          <cell r="CA104">
            <v>1042</v>
          </cell>
          <cell r="CB104">
            <v>1016</v>
          </cell>
          <cell r="CC104">
            <v>1156</v>
          </cell>
          <cell r="CD104">
            <v>898</v>
          </cell>
          <cell r="CE104">
            <v>899</v>
          </cell>
          <cell r="CF104">
            <v>848</v>
          </cell>
          <cell r="CG104">
            <v>738</v>
          </cell>
          <cell r="CH104">
            <v>646</v>
          </cell>
          <cell r="CI104">
            <v>568</v>
          </cell>
          <cell r="CJ104">
            <v>604</v>
          </cell>
          <cell r="CK104">
            <v>562</v>
          </cell>
          <cell r="CL104">
            <v>485</v>
          </cell>
          <cell r="CM104">
            <v>449</v>
          </cell>
          <cell r="CN104">
            <v>408</v>
          </cell>
          <cell r="CO104">
            <v>372</v>
          </cell>
          <cell r="CP104">
            <v>316</v>
          </cell>
          <cell r="CQ104">
            <v>252</v>
          </cell>
          <cell r="CR104">
            <v>193</v>
          </cell>
          <cell r="CS104">
            <v>156</v>
          </cell>
          <cell r="CT104">
            <v>463</v>
          </cell>
        </row>
        <row r="105">
          <cell r="A105" t="str">
            <v>E38000208</v>
          </cell>
          <cell r="B105" t="str">
            <v>NHS Wirral CCG</v>
          </cell>
          <cell r="C105" t="str">
            <v>E54000008</v>
          </cell>
          <cell r="D105" t="str">
            <v>Cheshire and Merseyside</v>
          </cell>
          <cell r="E105" t="str">
            <v>E40000010</v>
          </cell>
          <cell r="F105" t="str">
            <v>North West</v>
          </cell>
          <cell r="G105">
            <v>157115</v>
          </cell>
          <cell r="H105">
            <v>1524</v>
          </cell>
          <cell r="I105">
            <v>1732</v>
          </cell>
          <cell r="J105">
            <v>1825</v>
          </cell>
          <cell r="K105">
            <v>1867</v>
          </cell>
          <cell r="L105">
            <v>1985</v>
          </cell>
          <cell r="M105">
            <v>1894</v>
          </cell>
          <cell r="N105">
            <v>2044</v>
          </cell>
          <cell r="O105">
            <v>1932</v>
          </cell>
          <cell r="P105">
            <v>2250</v>
          </cell>
          <cell r="Q105">
            <v>2026</v>
          </cell>
          <cell r="R105">
            <v>1962</v>
          </cell>
          <cell r="S105">
            <v>1950</v>
          </cell>
          <cell r="T105">
            <v>2000</v>
          </cell>
          <cell r="U105">
            <v>2101</v>
          </cell>
          <cell r="V105">
            <v>1974</v>
          </cell>
          <cell r="W105">
            <v>1857</v>
          </cell>
          <cell r="X105">
            <v>1898</v>
          </cell>
          <cell r="Y105">
            <v>1864</v>
          </cell>
          <cell r="Z105">
            <v>1767</v>
          </cell>
          <cell r="AA105">
            <v>1452</v>
          </cell>
          <cell r="AB105">
            <v>1481</v>
          </cell>
          <cell r="AC105">
            <v>1593</v>
          </cell>
          <cell r="AD105">
            <v>1680</v>
          </cell>
          <cell r="AE105">
            <v>1776</v>
          </cell>
          <cell r="AF105">
            <v>1834</v>
          </cell>
          <cell r="AG105">
            <v>1815</v>
          </cell>
          <cell r="AH105">
            <v>1760</v>
          </cell>
          <cell r="AI105">
            <v>1812</v>
          </cell>
          <cell r="AJ105">
            <v>1815</v>
          </cell>
          <cell r="AK105">
            <v>1934</v>
          </cell>
          <cell r="AL105">
            <v>1854</v>
          </cell>
          <cell r="AM105">
            <v>1797</v>
          </cell>
          <cell r="AN105">
            <v>2006</v>
          </cell>
          <cell r="AO105">
            <v>1784</v>
          </cell>
          <cell r="AP105">
            <v>1818</v>
          </cell>
          <cell r="AQ105">
            <v>1818</v>
          </cell>
          <cell r="AR105">
            <v>1714</v>
          </cell>
          <cell r="AS105">
            <v>1779</v>
          </cell>
          <cell r="AT105">
            <v>1880</v>
          </cell>
          <cell r="AU105">
            <v>1851</v>
          </cell>
          <cell r="AV105">
            <v>1880</v>
          </cell>
          <cell r="AW105">
            <v>1726</v>
          </cell>
          <cell r="AX105">
            <v>1607</v>
          </cell>
          <cell r="AY105">
            <v>1585</v>
          </cell>
          <cell r="AZ105">
            <v>1823</v>
          </cell>
          <cell r="BA105">
            <v>1864</v>
          </cell>
          <cell r="BB105">
            <v>1677</v>
          </cell>
          <cell r="BC105">
            <v>1926</v>
          </cell>
          <cell r="BD105">
            <v>2108</v>
          </cell>
          <cell r="BE105">
            <v>2236</v>
          </cell>
          <cell r="BF105">
            <v>2189</v>
          </cell>
          <cell r="BG105">
            <v>2208</v>
          </cell>
          <cell r="BH105">
            <v>2197</v>
          </cell>
          <cell r="BI105">
            <v>2270</v>
          </cell>
          <cell r="BJ105">
            <v>2214</v>
          </cell>
          <cell r="BK105">
            <v>2260</v>
          </cell>
          <cell r="BL105">
            <v>2295</v>
          </cell>
          <cell r="BM105">
            <v>2275</v>
          </cell>
          <cell r="BN105">
            <v>2404</v>
          </cell>
          <cell r="BO105">
            <v>2311</v>
          </cell>
          <cell r="BP105">
            <v>2130</v>
          </cell>
          <cell r="BQ105">
            <v>2071</v>
          </cell>
          <cell r="BR105">
            <v>2107</v>
          </cell>
          <cell r="BS105">
            <v>1967</v>
          </cell>
          <cell r="BT105">
            <v>1858</v>
          </cell>
          <cell r="BU105">
            <v>1811</v>
          </cell>
          <cell r="BV105">
            <v>1872</v>
          </cell>
          <cell r="BW105">
            <v>1909</v>
          </cell>
          <cell r="BX105">
            <v>1753</v>
          </cell>
          <cell r="BY105">
            <v>1795</v>
          </cell>
          <cell r="BZ105">
            <v>1924</v>
          </cell>
          <cell r="CA105">
            <v>1847</v>
          </cell>
          <cell r="CB105">
            <v>1949</v>
          </cell>
          <cell r="CC105">
            <v>2014</v>
          </cell>
          <cell r="CD105">
            <v>1499</v>
          </cell>
          <cell r="CE105">
            <v>1415</v>
          </cell>
          <cell r="CF105">
            <v>1407</v>
          </cell>
          <cell r="CG105">
            <v>1256</v>
          </cell>
          <cell r="CH105">
            <v>1137</v>
          </cell>
          <cell r="CI105">
            <v>963</v>
          </cell>
          <cell r="CJ105">
            <v>1031</v>
          </cell>
          <cell r="CK105">
            <v>892</v>
          </cell>
          <cell r="CL105">
            <v>858</v>
          </cell>
          <cell r="CM105">
            <v>727</v>
          </cell>
          <cell r="CN105">
            <v>697</v>
          </cell>
          <cell r="CO105">
            <v>617</v>
          </cell>
          <cell r="CP105">
            <v>518</v>
          </cell>
          <cell r="CQ105">
            <v>458</v>
          </cell>
          <cell r="CR105">
            <v>410</v>
          </cell>
          <cell r="CS105">
            <v>335</v>
          </cell>
          <cell r="CT105">
            <v>1128</v>
          </cell>
        </row>
        <row r="106">
          <cell r="A106" t="str">
            <v>E38000233</v>
          </cell>
          <cell r="B106" t="str">
            <v>NHS Cheshire CCG</v>
          </cell>
          <cell r="C106" t="str">
            <v>E54000008</v>
          </cell>
          <cell r="D106" t="str">
            <v>Cheshire and Merseyside</v>
          </cell>
          <cell r="E106" t="str">
            <v>E40000010</v>
          </cell>
          <cell r="F106" t="str">
            <v>North West</v>
          </cell>
          <cell r="G106">
            <v>356930</v>
          </cell>
          <cell r="H106">
            <v>3633</v>
          </cell>
          <cell r="I106">
            <v>3654</v>
          </cell>
          <cell r="J106">
            <v>4108</v>
          </cell>
          <cell r="K106">
            <v>4104</v>
          </cell>
          <cell r="L106">
            <v>4274</v>
          </cell>
          <cell r="M106">
            <v>4226</v>
          </cell>
          <cell r="N106">
            <v>4261</v>
          </cell>
          <cell r="O106">
            <v>4517</v>
          </cell>
          <cell r="P106">
            <v>4559</v>
          </cell>
          <cell r="Q106">
            <v>4403</v>
          </cell>
          <cell r="R106">
            <v>4223</v>
          </cell>
          <cell r="S106">
            <v>4341</v>
          </cell>
          <cell r="T106">
            <v>4527</v>
          </cell>
          <cell r="U106">
            <v>4406</v>
          </cell>
          <cell r="V106">
            <v>4338</v>
          </cell>
          <cell r="W106">
            <v>4157</v>
          </cell>
          <cell r="X106">
            <v>4078</v>
          </cell>
          <cell r="Y106">
            <v>3913</v>
          </cell>
          <cell r="Z106">
            <v>3759</v>
          </cell>
          <cell r="AA106">
            <v>3090</v>
          </cell>
          <cell r="AB106">
            <v>3026</v>
          </cell>
          <cell r="AC106">
            <v>3381</v>
          </cell>
          <cell r="AD106">
            <v>3699</v>
          </cell>
          <cell r="AE106">
            <v>3839</v>
          </cell>
          <cell r="AF106">
            <v>3768</v>
          </cell>
          <cell r="AG106">
            <v>4043</v>
          </cell>
          <cell r="AH106">
            <v>3958</v>
          </cell>
          <cell r="AI106">
            <v>4111</v>
          </cell>
          <cell r="AJ106">
            <v>4106</v>
          </cell>
          <cell r="AK106">
            <v>3880</v>
          </cell>
          <cell r="AL106">
            <v>3984</v>
          </cell>
          <cell r="AM106">
            <v>3670</v>
          </cell>
          <cell r="AN106">
            <v>3913</v>
          </cell>
          <cell r="AO106">
            <v>3561</v>
          </cell>
          <cell r="AP106">
            <v>3979</v>
          </cell>
          <cell r="AQ106">
            <v>4055</v>
          </cell>
          <cell r="AR106">
            <v>3814</v>
          </cell>
          <cell r="AS106">
            <v>4013</v>
          </cell>
          <cell r="AT106">
            <v>4017</v>
          </cell>
          <cell r="AU106">
            <v>4114</v>
          </cell>
          <cell r="AV106">
            <v>4261</v>
          </cell>
          <cell r="AW106">
            <v>4228</v>
          </cell>
          <cell r="AX106">
            <v>3866</v>
          </cell>
          <cell r="AY106">
            <v>3787</v>
          </cell>
          <cell r="AZ106">
            <v>4247</v>
          </cell>
          <cell r="BA106">
            <v>4370</v>
          </cell>
          <cell r="BB106">
            <v>4491</v>
          </cell>
          <cell r="BC106">
            <v>4891</v>
          </cell>
          <cell r="BD106">
            <v>5199</v>
          </cell>
          <cell r="BE106">
            <v>5269</v>
          </cell>
          <cell r="BF106">
            <v>5091</v>
          </cell>
          <cell r="BG106">
            <v>5364</v>
          </cell>
          <cell r="BH106">
            <v>5464</v>
          </cell>
          <cell r="BI106">
            <v>5413</v>
          </cell>
          <cell r="BJ106">
            <v>5439</v>
          </cell>
          <cell r="BK106">
            <v>5382</v>
          </cell>
          <cell r="BL106">
            <v>5578</v>
          </cell>
          <cell r="BM106">
            <v>5618</v>
          </cell>
          <cell r="BN106">
            <v>5404</v>
          </cell>
          <cell r="BO106">
            <v>5158</v>
          </cell>
          <cell r="BP106">
            <v>4883</v>
          </cell>
          <cell r="BQ106">
            <v>4654</v>
          </cell>
          <cell r="BR106">
            <v>4679</v>
          </cell>
          <cell r="BS106">
            <v>4357</v>
          </cell>
          <cell r="BT106">
            <v>4366</v>
          </cell>
          <cell r="BU106">
            <v>4075</v>
          </cell>
          <cell r="BV106">
            <v>4119</v>
          </cell>
          <cell r="BW106">
            <v>4181</v>
          </cell>
          <cell r="BX106">
            <v>3915</v>
          </cell>
          <cell r="BY106">
            <v>4163</v>
          </cell>
          <cell r="BZ106">
            <v>4193</v>
          </cell>
          <cell r="CA106">
            <v>4339</v>
          </cell>
          <cell r="CB106">
            <v>4549</v>
          </cell>
          <cell r="CC106">
            <v>4938</v>
          </cell>
          <cell r="CD106">
            <v>3614</v>
          </cell>
          <cell r="CE106">
            <v>3655</v>
          </cell>
          <cell r="CF106">
            <v>3519</v>
          </cell>
          <cell r="CG106">
            <v>3117</v>
          </cell>
          <cell r="CH106">
            <v>2648</v>
          </cell>
          <cell r="CI106">
            <v>2424</v>
          </cell>
          <cell r="CJ106">
            <v>2358</v>
          </cell>
          <cell r="CK106">
            <v>2325</v>
          </cell>
          <cell r="CL106">
            <v>2103</v>
          </cell>
          <cell r="CM106">
            <v>1835</v>
          </cell>
          <cell r="CN106">
            <v>1666</v>
          </cell>
          <cell r="CO106">
            <v>1495</v>
          </cell>
          <cell r="CP106">
            <v>1175</v>
          </cell>
          <cell r="CQ106">
            <v>1071</v>
          </cell>
          <cell r="CR106">
            <v>874</v>
          </cell>
          <cell r="CS106">
            <v>852</v>
          </cell>
          <cell r="CT106">
            <v>2766</v>
          </cell>
        </row>
        <row r="107">
          <cell r="A107" t="str">
            <v>E38000014</v>
          </cell>
          <cell r="B107" t="str">
            <v>NHS Blackburn with Darwen CCG</v>
          </cell>
          <cell r="C107" t="str">
            <v>E54000048</v>
          </cell>
          <cell r="D107" t="str">
            <v>Healthier Lancashire and South Cumbria</v>
          </cell>
          <cell r="E107" t="str">
            <v>E40000010</v>
          </cell>
          <cell r="F107" t="str">
            <v>North West</v>
          </cell>
          <cell r="G107">
            <v>75253</v>
          </cell>
          <cell r="H107">
            <v>955</v>
          </cell>
          <cell r="I107">
            <v>1024</v>
          </cell>
          <cell r="J107">
            <v>999</v>
          </cell>
          <cell r="K107">
            <v>1066</v>
          </cell>
          <cell r="L107">
            <v>1105</v>
          </cell>
          <cell r="M107">
            <v>1114</v>
          </cell>
          <cell r="N107">
            <v>1104</v>
          </cell>
          <cell r="O107">
            <v>1146</v>
          </cell>
          <cell r="P107">
            <v>1177</v>
          </cell>
          <cell r="Q107">
            <v>1114</v>
          </cell>
          <cell r="R107">
            <v>1142</v>
          </cell>
          <cell r="S107">
            <v>1115</v>
          </cell>
          <cell r="T107">
            <v>1148</v>
          </cell>
          <cell r="U107">
            <v>1086</v>
          </cell>
          <cell r="V107">
            <v>1052</v>
          </cell>
          <cell r="W107">
            <v>1100</v>
          </cell>
          <cell r="X107">
            <v>1047</v>
          </cell>
          <cell r="Y107">
            <v>1084</v>
          </cell>
          <cell r="Z107">
            <v>1033</v>
          </cell>
          <cell r="AA107">
            <v>881</v>
          </cell>
          <cell r="AB107">
            <v>949</v>
          </cell>
          <cell r="AC107">
            <v>953</v>
          </cell>
          <cell r="AD107">
            <v>962</v>
          </cell>
          <cell r="AE107">
            <v>1036</v>
          </cell>
          <cell r="AF107">
            <v>1067</v>
          </cell>
          <cell r="AG107">
            <v>1091</v>
          </cell>
          <cell r="AH107">
            <v>1034</v>
          </cell>
          <cell r="AI107">
            <v>988</v>
          </cell>
          <cell r="AJ107">
            <v>1096</v>
          </cell>
          <cell r="AK107">
            <v>1014</v>
          </cell>
          <cell r="AL107">
            <v>1030</v>
          </cell>
          <cell r="AM107">
            <v>950</v>
          </cell>
          <cell r="AN107">
            <v>957</v>
          </cell>
          <cell r="AO107">
            <v>980</v>
          </cell>
          <cell r="AP107">
            <v>1046</v>
          </cell>
          <cell r="AQ107">
            <v>1008</v>
          </cell>
          <cell r="AR107">
            <v>979</v>
          </cell>
          <cell r="AS107">
            <v>1087</v>
          </cell>
          <cell r="AT107">
            <v>1169</v>
          </cell>
          <cell r="AU107">
            <v>1034</v>
          </cell>
          <cell r="AV107">
            <v>987</v>
          </cell>
          <cell r="AW107">
            <v>939</v>
          </cell>
          <cell r="AX107">
            <v>946</v>
          </cell>
          <cell r="AY107">
            <v>960</v>
          </cell>
          <cell r="AZ107">
            <v>840</v>
          </cell>
          <cell r="BA107">
            <v>914</v>
          </cell>
          <cell r="BB107">
            <v>1021</v>
          </cell>
          <cell r="BC107">
            <v>937</v>
          </cell>
          <cell r="BD107">
            <v>968</v>
          </cell>
          <cell r="BE107">
            <v>981</v>
          </cell>
          <cell r="BF107">
            <v>1034</v>
          </cell>
          <cell r="BG107">
            <v>1049</v>
          </cell>
          <cell r="BH107">
            <v>1055</v>
          </cell>
          <cell r="BI107">
            <v>987</v>
          </cell>
          <cell r="BJ107">
            <v>936</v>
          </cell>
          <cell r="BK107">
            <v>933</v>
          </cell>
          <cell r="BL107">
            <v>928</v>
          </cell>
          <cell r="BM107">
            <v>893</v>
          </cell>
          <cell r="BN107">
            <v>914</v>
          </cell>
          <cell r="BO107">
            <v>896</v>
          </cell>
          <cell r="BP107">
            <v>865</v>
          </cell>
          <cell r="BQ107">
            <v>836</v>
          </cell>
          <cell r="BR107">
            <v>716</v>
          </cell>
          <cell r="BS107">
            <v>772</v>
          </cell>
          <cell r="BT107">
            <v>737</v>
          </cell>
          <cell r="BU107">
            <v>687</v>
          </cell>
          <cell r="BV107">
            <v>627</v>
          </cell>
          <cell r="BW107">
            <v>704</v>
          </cell>
          <cell r="BX107">
            <v>602</v>
          </cell>
          <cell r="BY107">
            <v>611</v>
          </cell>
          <cell r="BZ107">
            <v>632</v>
          </cell>
          <cell r="CA107">
            <v>584</v>
          </cell>
          <cell r="CB107">
            <v>648</v>
          </cell>
          <cell r="CC107">
            <v>706</v>
          </cell>
          <cell r="CD107">
            <v>483</v>
          </cell>
          <cell r="CE107">
            <v>426</v>
          </cell>
          <cell r="CF107">
            <v>416</v>
          </cell>
          <cell r="CG107">
            <v>362</v>
          </cell>
          <cell r="CH107">
            <v>344</v>
          </cell>
          <cell r="CI107">
            <v>299</v>
          </cell>
          <cell r="CJ107">
            <v>303</v>
          </cell>
          <cell r="CK107">
            <v>301</v>
          </cell>
          <cell r="CL107">
            <v>277</v>
          </cell>
          <cell r="CM107">
            <v>226</v>
          </cell>
          <cell r="CN107">
            <v>206</v>
          </cell>
          <cell r="CO107">
            <v>170</v>
          </cell>
          <cell r="CP107">
            <v>128</v>
          </cell>
          <cell r="CQ107">
            <v>139</v>
          </cell>
          <cell r="CR107">
            <v>88</v>
          </cell>
          <cell r="CS107">
            <v>82</v>
          </cell>
          <cell r="CT107">
            <v>236</v>
          </cell>
        </row>
        <row r="108">
          <cell r="A108" t="str">
            <v>E38000015</v>
          </cell>
          <cell r="B108" t="str">
            <v>NHS Blackpool CCG</v>
          </cell>
          <cell r="C108" t="str">
            <v>E54000048</v>
          </cell>
          <cell r="D108" t="str">
            <v>Healthier Lancashire and South Cumbria</v>
          </cell>
          <cell r="E108" t="str">
            <v>E40000010</v>
          </cell>
          <cell r="F108" t="str">
            <v>North West</v>
          </cell>
          <cell r="G108">
            <v>68740</v>
          </cell>
          <cell r="H108">
            <v>763</v>
          </cell>
          <cell r="I108">
            <v>804</v>
          </cell>
          <cell r="J108">
            <v>816</v>
          </cell>
          <cell r="K108">
            <v>846</v>
          </cell>
          <cell r="L108">
            <v>845</v>
          </cell>
          <cell r="M108">
            <v>861</v>
          </cell>
          <cell r="N108">
            <v>861</v>
          </cell>
          <cell r="O108">
            <v>919</v>
          </cell>
          <cell r="P108">
            <v>886</v>
          </cell>
          <cell r="Q108">
            <v>768</v>
          </cell>
          <cell r="R108">
            <v>852</v>
          </cell>
          <cell r="S108">
            <v>867</v>
          </cell>
          <cell r="T108">
            <v>857</v>
          </cell>
          <cell r="U108">
            <v>795</v>
          </cell>
          <cell r="V108">
            <v>770</v>
          </cell>
          <cell r="W108">
            <v>825</v>
          </cell>
          <cell r="X108">
            <v>785</v>
          </cell>
          <cell r="Y108">
            <v>793</v>
          </cell>
          <cell r="Z108">
            <v>765</v>
          </cell>
          <cell r="AA108">
            <v>662</v>
          </cell>
          <cell r="AB108">
            <v>648</v>
          </cell>
          <cell r="AC108">
            <v>652</v>
          </cell>
          <cell r="AD108">
            <v>784</v>
          </cell>
          <cell r="AE108">
            <v>879</v>
          </cell>
          <cell r="AF108">
            <v>887</v>
          </cell>
          <cell r="AG108">
            <v>774</v>
          </cell>
          <cell r="AH108">
            <v>873</v>
          </cell>
          <cell r="AI108">
            <v>822</v>
          </cell>
          <cell r="AJ108">
            <v>842</v>
          </cell>
          <cell r="AK108">
            <v>860</v>
          </cell>
          <cell r="AL108">
            <v>878</v>
          </cell>
          <cell r="AM108">
            <v>948</v>
          </cell>
          <cell r="AN108">
            <v>816</v>
          </cell>
          <cell r="AO108">
            <v>834</v>
          </cell>
          <cell r="AP108">
            <v>899</v>
          </cell>
          <cell r="AQ108">
            <v>815</v>
          </cell>
          <cell r="AR108">
            <v>760</v>
          </cell>
          <cell r="AS108">
            <v>788</v>
          </cell>
          <cell r="AT108">
            <v>645</v>
          </cell>
          <cell r="AU108">
            <v>752</v>
          </cell>
          <cell r="AV108">
            <v>813</v>
          </cell>
          <cell r="AW108">
            <v>758</v>
          </cell>
          <cell r="AX108">
            <v>663</v>
          </cell>
          <cell r="AY108">
            <v>690</v>
          </cell>
          <cell r="AZ108">
            <v>725</v>
          </cell>
          <cell r="BA108">
            <v>724</v>
          </cell>
          <cell r="BB108">
            <v>778</v>
          </cell>
          <cell r="BC108">
            <v>929</v>
          </cell>
          <cell r="BD108">
            <v>934</v>
          </cell>
          <cell r="BE108">
            <v>975</v>
          </cell>
          <cell r="BF108">
            <v>995</v>
          </cell>
          <cell r="BG108">
            <v>1026</v>
          </cell>
          <cell r="BH108">
            <v>1057</v>
          </cell>
          <cell r="BI108">
            <v>1013</v>
          </cell>
          <cell r="BJ108">
            <v>1116</v>
          </cell>
          <cell r="BK108">
            <v>1111</v>
          </cell>
          <cell r="BL108">
            <v>1150</v>
          </cell>
          <cell r="BM108">
            <v>1035</v>
          </cell>
          <cell r="BN108">
            <v>1097</v>
          </cell>
          <cell r="BO108">
            <v>955</v>
          </cell>
          <cell r="BP108">
            <v>928</v>
          </cell>
          <cell r="BQ108">
            <v>947</v>
          </cell>
          <cell r="BR108">
            <v>924</v>
          </cell>
          <cell r="BS108">
            <v>886</v>
          </cell>
          <cell r="BT108">
            <v>862</v>
          </cell>
          <cell r="BU108">
            <v>770</v>
          </cell>
          <cell r="BV108">
            <v>739</v>
          </cell>
          <cell r="BW108">
            <v>733</v>
          </cell>
          <cell r="BX108">
            <v>710</v>
          </cell>
          <cell r="BY108">
            <v>771</v>
          </cell>
          <cell r="BZ108">
            <v>697</v>
          </cell>
          <cell r="CA108">
            <v>772</v>
          </cell>
          <cell r="CB108">
            <v>776</v>
          </cell>
          <cell r="CC108">
            <v>856</v>
          </cell>
          <cell r="CD108">
            <v>689</v>
          </cell>
          <cell r="CE108">
            <v>599</v>
          </cell>
          <cell r="CF108">
            <v>568</v>
          </cell>
          <cell r="CG108">
            <v>552</v>
          </cell>
          <cell r="CH108">
            <v>448</v>
          </cell>
          <cell r="CI108">
            <v>431</v>
          </cell>
          <cell r="CJ108">
            <v>407</v>
          </cell>
          <cell r="CK108">
            <v>399</v>
          </cell>
          <cell r="CL108">
            <v>370</v>
          </cell>
          <cell r="CM108">
            <v>287</v>
          </cell>
          <cell r="CN108">
            <v>290</v>
          </cell>
          <cell r="CO108">
            <v>242</v>
          </cell>
          <cell r="CP108">
            <v>171</v>
          </cell>
          <cell r="CQ108">
            <v>211</v>
          </cell>
          <cell r="CR108">
            <v>156</v>
          </cell>
          <cell r="CS108">
            <v>129</v>
          </cell>
          <cell r="CT108">
            <v>380</v>
          </cell>
        </row>
        <row r="109">
          <cell r="A109" t="str">
            <v>E38000034</v>
          </cell>
          <cell r="B109" t="str">
            <v>NHS Chorley and South Ribble CCG</v>
          </cell>
          <cell r="C109" t="str">
            <v>E54000048</v>
          </cell>
          <cell r="D109" t="str">
            <v>Healthier Lancashire and South Cumbria</v>
          </cell>
          <cell r="E109" t="str">
            <v>E40000010</v>
          </cell>
          <cell r="F109" t="str">
            <v>North West</v>
          </cell>
          <cell r="G109">
            <v>88931</v>
          </cell>
          <cell r="H109">
            <v>845</v>
          </cell>
          <cell r="I109">
            <v>930</v>
          </cell>
          <cell r="J109">
            <v>935</v>
          </cell>
          <cell r="K109">
            <v>1024</v>
          </cell>
          <cell r="L109">
            <v>1081</v>
          </cell>
          <cell r="M109">
            <v>1065</v>
          </cell>
          <cell r="N109">
            <v>1121</v>
          </cell>
          <cell r="O109">
            <v>1137</v>
          </cell>
          <cell r="P109">
            <v>1169</v>
          </cell>
          <cell r="Q109">
            <v>1168</v>
          </cell>
          <cell r="R109">
            <v>1132</v>
          </cell>
          <cell r="S109">
            <v>1185</v>
          </cell>
          <cell r="T109">
            <v>1104</v>
          </cell>
          <cell r="U109">
            <v>1090</v>
          </cell>
          <cell r="V109">
            <v>1157</v>
          </cell>
          <cell r="W109">
            <v>1019</v>
          </cell>
          <cell r="X109">
            <v>994</v>
          </cell>
          <cell r="Y109">
            <v>950</v>
          </cell>
          <cell r="Z109">
            <v>899</v>
          </cell>
          <cell r="AA109">
            <v>841</v>
          </cell>
          <cell r="AB109">
            <v>750</v>
          </cell>
          <cell r="AC109">
            <v>799</v>
          </cell>
          <cell r="AD109">
            <v>899</v>
          </cell>
          <cell r="AE109">
            <v>1009</v>
          </cell>
          <cell r="AF109">
            <v>1013</v>
          </cell>
          <cell r="AG109">
            <v>1011</v>
          </cell>
          <cell r="AH109">
            <v>1019</v>
          </cell>
          <cell r="AI109">
            <v>1015</v>
          </cell>
          <cell r="AJ109">
            <v>1141</v>
          </cell>
          <cell r="AK109">
            <v>1141</v>
          </cell>
          <cell r="AL109">
            <v>1144</v>
          </cell>
          <cell r="AM109">
            <v>1106</v>
          </cell>
          <cell r="AN109">
            <v>1204</v>
          </cell>
          <cell r="AO109">
            <v>1139</v>
          </cell>
          <cell r="AP109">
            <v>1214</v>
          </cell>
          <cell r="AQ109">
            <v>1148</v>
          </cell>
          <cell r="AR109">
            <v>1207</v>
          </cell>
          <cell r="AS109">
            <v>1174</v>
          </cell>
          <cell r="AT109">
            <v>1076</v>
          </cell>
          <cell r="AU109">
            <v>1178</v>
          </cell>
          <cell r="AV109">
            <v>1097</v>
          </cell>
          <cell r="AW109">
            <v>1082</v>
          </cell>
          <cell r="AX109">
            <v>1018</v>
          </cell>
          <cell r="AY109">
            <v>1041</v>
          </cell>
          <cell r="AZ109">
            <v>1092</v>
          </cell>
          <cell r="BA109">
            <v>1243</v>
          </cell>
          <cell r="BB109">
            <v>1228</v>
          </cell>
          <cell r="BC109">
            <v>1245</v>
          </cell>
          <cell r="BD109">
            <v>1347</v>
          </cell>
          <cell r="BE109">
            <v>1418</v>
          </cell>
          <cell r="BF109">
            <v>1285</v>
          </cell>
          <cell r="BG109">
            <v>1302</v>
          </cell>
          <cell r="BH109">
            <v>1341</v>
          </cell>
          <cell r="BI109">
            <v>1311</v>
          </cell>
          <cell r="BJ109">
            <v>1273</v>
          </cell>
          <cell r="BK109">
            <v>1357</v>
          </cell>
          <cell r="BL109">
            <v>1358</v>
          </cell>
          <cell r="BM109">
            <v>1269</v>
          </cell>
          <cell r="BN109">
            <v>1280</v>
          </cell>
          <cell r="BO109">
            <v>1247</v>
          </cell>
          <cell r="BP109">
            <v>1095</v>
          </cell>
          <cell r="BQ109">
            <v>1078</v>
          </cell>
          <cell r="BR109">
            <v>1078</v>
          </cell>
          <cell r="BS109">
            <v>1011</v>
          </cell>
          <cell r="BT109">
            <v>977</v>
          </cell>
          <cell r="BU109">
            <v>914</v>
          </cell>
          <cell r="BV109">
            <v>1007</v>
          </cell>
          <cell r="BW109">
            <v>957</v>
          </cell>
          <cell r="BX109">
            <v>953</v>
          </cell>
          <cell r="BY109">
            <v>934</v>
          </cell>
          <cell r="BZ109">
            <v>985</v>
          </cell>
          <cell r="CA109">
            <v>967</v>
          </cell>
          <cell r="CB109">
            <v>1052</v>
          </cell>
          <cell r="CC109">
            <v>1169</v>
          </cell>
          <cell r="CD109">
            <v>826</v>
          </cell>
          <cell r="CE109">
            <v>815</v>
          </cell>
          <cell r="CF109">
            <v>759</v>
          </cell>
          <cell r="CG109">
            <v>699</v>
          </cell>
          <cell r="CH109">
            <v>577</v>
          </cell>
          <cell r="CI109">
            <v>516</v>
          </cell>
          <cell r="CJ109">
            <v>501</v>
          </cell>
          <cell r="CK109">
            <v>463</v>
          </cell>
          <cell r="CL109">
            <v>446</v>
          </cell>
          <cell r="CM109">
            <v>389</v>
          </cell>
          <cell r="CN109">
            <v>301</v>
          </cell>
          <cell r="CO109">
            <v>282</v>
          </cell>
          <cell r="CP109">
            <v>231</v>
          </cell>
          <cell r="CQ109">
            <v>174</v>
          </cell>
          <cell r="CR109">
            <v>164</v>
          </cell>
          <cell r="CS109">
            <v>139</v>
          </cell>
          <cell r="CT109">
            <v>405</v>
          </cell>
        </row>
        <row r="110">
          <cell r="A110" t="str">
            <v>E38000050</v>
          </cell>
          <cell r="B110" t="str">
            <v>NHS East Lancashire CCG</v>
          </cell>
          <cell r="C110" t="str">
            <v>E54000048</v>
          </cell>
          <cell r="D110" t="str">
            <v>Healthier Lancashire and South Cumbria</v>
          </cell>
          <cell r="E110" t="str">
            <v>E40000010</v>
          </cell>
          <cell r="F110" t="str">
            <v>North West</v>
          </cell>
          <cell r="G110">
            <v>189840</v>
          </cell>
          <cell r="H110">
            <v>2240</v>
          </cell>
          <cell r="I110">
            <v>2270</v>
          </cell>
          <cell r="J110">
            <v>2341</v>
          </cell>
          <cell r="K110">
            <v>2502</v>
          </cell>
          <cell r="L110">
            <v>2448</v>
          </cell>
          <cell r="M110">
            <v>2475</v>
          </cell>
          <cell r="N110">
            <v>2459</v>
          </cell>
          <cell r="O110">
            <v>2615</v>
          </cell>
          <cell r="P110">
            <v>2575</v>
          </cell>
          <cell r="Q110">
            <v>2644</v>
          </cell>
          <cell r="R110">
            <v>2676</v>
          </cell>
          <cell r="S110">
            <v>2609</v>
          </cell>
          <cell r="T110">
            <v>2557</v>
          </cell>
          <cell r="U110">
            <v>2505</v>
          </cell>
          <cell r="V110">
            <v>2455</v>
          </cell>
          <cell r="W110">
            <v>2458</v>
          </cell>
          <cell r="X110">
            <v>2319</v>
          </cell>
          <cell r="Y110">
            <v>2348</v>
          </cell>
          <cell r="Z110">
            <v>2200</v>
          </cell>
          <cell r="AA110">
            <v>1889</v>
          </cell>
          <cell r="AB110">
            <v>1840</v>
          </cell>
          <cell r="AC110">
            <v>1886</v>
          </cell>
          <cell r="AD110">
            <v>1972</v>
          </cell>
          <cell r="AE110">
            <v>2240</v>
          </cell>
          <cell r="AF110">
            <v>2240</v>
          </cell>
          <cell r="AG110">
            <v>2192</v>
          </cell>
          <cell r="AH110">
            <v>2236</v>
          </cell>
          <cell r="AI110">
            <v>2305</v>
          </cell>
          <cell r="AJ110">
            <v>2264</v>
          </cell>
          <cell r="AK110">
            <v>2499</v>
          </cell>
          <cell r="AL110">
            <v>2389</v>
          </cell>
          <cell r="AM110">
            <v>2361</v>
          </cell>
          <cell r="AN110">
            <v>2411</v>
          </cell>
          <cell r="AO110">
            <v>2284</v>
          </cell>
          <cell r="AP110">
            <v>2356</v>
          </cell>
          <cell r="AQ110">
            <v>2432</v>
          </cell>
          <cell r="AR110">
            <v>2334</v>
          </cell>
          <cell r="AS110">
            <v>2299</v>
          </cell>
          <cell r="AT110">
            <v>2346</v>
          </cell>
          <cell r="AU110">
            <v>2236</v>
          </cell>
          <cell r="AV110">
            <v>2363</v>
          </cell>
          <cell r="AW110">
            <v>2183</v>
          </cell>
          <cell r="AX110">
            <v>2115</v>
          </cell>
          <cell r="AY110">
            <v>2095</v>
          </cell>
          <cell r="AZ110">
            <v>2268</v>
          </cell>
          <cell r="BA110">
            <v>2207</v>
          </cell>
          <cell r="BB110">
            <v>2351</v>
          </cell>
          <cell r="BC110">
            <v>2403</v>
          </cell>
          <cell r="BD110">
            <v>2512</v>
          </cell>
          <cell r="BE110">
            <v>2599</v>
          </cell>
          <cell r="BF110">
            <v>2626</v>
          </cell>
          <cell r="BG110">
            <v>2814</v>
          </cell>
          <cell r="BH110">
            <v>2903</v>
          </cell>
          <cell r="BI110">
            <v>2711</v>
          </cell>
          <cell r="BJ110">
            <v>2623</v>
          </cell>
          <cell r="BK110">
            <v>2681</v>
          </cell>
          <cell r="BL110">
            <v>2660</v>
          </cell>
          <cell r="BM110">
            <v>2623</v>
          </cell>
          <cell r="BN110">
            <v>2615</v>
          </cell>
          <cell r="BO110">
            <v>2496</v>
          </cell>
          <cell r="BP110">
            <v>2338</v>
          </cell>
          <cell r="BQ110">
            <v>2386</v>
          </cell>
          <cell r="BR110">
            <v>2315</v>
          </cell>
          <cell r="BS110">
            <v>2256</v>
          </cell>
          <cell r="BT110">
            <v>2148</v>
          </cell>
          <cell r="BU110">
            <v>2021</v>
          </cell>
          <cell r="BV110">
            <v>2034</v>
          </cell>
          <cell r="BW110">
            <v>2073</v>
          </cell>
          <cell r="BX110">
            <v>1983</v>
          </cell>
          <cell r="BY110">
            <v>1923</v>
          </cell>
          <cell r="BZ110">
            <v>1985</v>
          </cell>
          <cell r="CA110">
            <v>2130</v>
          </cell>
          <cell r="CB110">
            <v>2243</v>
          </cell>
          <cell r="CC110">
            <v>2334</v>
          </cell>
          <cell r="CD110">
            <v>1738</v>
          </cell>
          <cell r="CE110">
            <v>1584</v>
          </cell>
          <cell r="CF110">
            <v>1514</v>
          </cell>
          <cell r="CG110">
            <v>1387</v>
          </cell>
          <cell r="CH110">
            <v>1178</v>
          </cell>
          <cell r="CI110">
            <v>1150</v>
          </cell>
          <cell r="CJ110">
            <v>998</v>
          </cell>
          <cell r="CK110">
            <v>877</v>
          </cell>
          <cell r="CL110">
            <v>876</v>
          </cell>
          <cell r="CM110">
            <v>795</v>
          </cell>
          <cell r="CN110">
            <v>693</v>
          </cell>
          <cell r="CO110">
            <v>613</v>
          </cell>
          <cell r="CP110">
            <v>526</v>
          </cell>
          <cell r="CQ110">
            <v>410</v>
          </cell>
          <cell r="CR110">
            <v>354</v>
          </cell>
          <cell r="CS110">
            <v>335</v>
          </cell>
          <cell r="CT110">
            <v>1088</v>
          </cell>
        </row>
        <row r="111">
          <cell r="A111" t="str">
            <v>E38000200</v>
          </cell>
          <cell r="B111" t="str">
            <v>NHS West Lancashire CCG</v>
          </cell>
          <cell r="C111" t="str">
            <v>E54000048</v>
          </cell>
          <cell r="D111" t="str">
            <v>Healthier Lancashire and South Cumbria</v>
          </cell>
          <cell r="E111" t="str">
            <v>E40000010</v>
          </cell>
          <cell r="F111" t="str">
            <v>North West</v>
          </cell>
          <cell r="G111">
            <v>55455</v>
          </cell>
          <cell r="H111">
            <v>509</v>
          </cell>
          <cell r="I111">
            <v>553</v>
          </cell>
          <cell r="J111">
            <v>534</v>
          </cell>
          <cell r="K111">
            <v>602</v>
          </cell>
          <cell r="L111">
            <v>602</v>
          </cell>
          <cell r="M111">
            <v>637</v>
          </cell>
          <cell r="N111">
            <v>618</v>
          </cell>
          <cell r="O111">
            <v>669</v>
          </cell>
          <cell r="P111">
            <v>647</v>
          </cell>
          <cell r="Q111">
            <v>731</v>
          </cell>
          <cell r="R111">
            <v>628</v>
          </cell>
          <cell r="S111">
            <v>668</v>
          </cell>
          <cell r="T111">
            <v>747</v>
          </cell>
          <cell r="U111">
            <v>675</v>
          </cell>
          <cell r="V111">
            <v>686</v>
          </cell>
          <cell r="W111">
            <v>661</v>
          </cell>
          <cell r="X111">
            <v>629</v>
          </cell>
          <cell r="Y111">
            <v>665</v>
          </cell>
          <cell r="Z111">
            <v>667</v>
          </cell>
          <cell r="AA111">
            <v>973</v>
          </cell>
          <cell r="AB111">
            <v>938</v>
          </cell>
          <cell r="AC111">
            <v>891</v>
          </cell>
          <cell r="AD111">
            <v>741</v>
          </cell>
          <cell r="AE111">
            <v>749</v>
          </cell>
          <cell r="AF111">
            <v>655</v>
          </cell>
          <cell r="AG111">
            <v>633</v>
          </cell>
          <cell r="AH111">
            <v>623</v>
          </cell>
          <cell r="AI111">
            <v>658</v>
          </cell>
          <cell r="AJ111">
            <v>795</v>
          </cell>
          <cell r="AK111">
            <v>765</v>
          </cell>
          <cell r="AL111">
            <v>692</v>
          </cell>
          <cell r="AM111">
            <v>600</v>
          </cell>
          <cell r="AN111">
            <v>594</v>
          </cell>
          <cell r="AO111">
            <v>563</v>
          </cell>
          <cell r="AP111">
            <v>611</v>
          </cell>
          <cell r="AQ111">
            <v>503</v>
          </cell>
          <cell r="AR111">
            <v>451</v>
          </cell>
          <cell r="AS111">
            <v>521</v>
          </cell>
          <cell r="AT111">
            <v>525</v>
          </cell>
          <cell r="AU111">
            <v>519</v>
          </cell>
          <cell r="AV111">
            <v>513</v>
          </cell>
          <cell r="AW111">
            <v>461</v>
          </cell>
          <cell r="AX111">
            <v>534</v>
          </cell>
          <cell r="AY111">
            <v>488</v>
          </cell>
          <cell r="AZ111">
            <v>563</v>
          </cell>
          <cell r="BA111">
            <v>586</v>
          </cell>
          <cell r="BB111">
            <v>650</v>
          </cell>
          <cell r="BC111">
            <v>666</v>
          </cell>
          <cell r="BD111">
            <v>718</v>
          </cell>
          <cell r="BE111">
            <v>797</v>
          </cell>
          <cell r="BF111">
            <v>763</v>
          </cell>
          <cell r="BG111">
            <v>820</v>
          </cell>
          <cell r="BH111">
            <v>774</v>
          </cell>
          <cell r="BI111">
            <v>783</v>
          </cell>
          <cell r="BJ111">
            <v>896</v>
          </cell>
          <cell r="BK111">
            <v>881</v>
          </cell>
          <cell r="BL111">
            <v>859</v>
          </cell>
          <cell r="BM111">
            <v>826</v>
          </cell>
          <cell r="BN111">
            <v>814</v>
          </cell>
          <cell r="BO111">
            <v>751</v>
          </cell>
          <cell r="BP111">
            <v>782</v>
          </cell>
          <cell r="BQ111">
            <v>727</v>
          </cell>
          <cell r="BR111">
            <v>741</v>
          </cell>
          <cell r="BS111">
            <v>711</v>
          </cell>
          <cell r="BT111">
            <v>657</v>
          </cell>
          <cell r="BU111">
            <v>619</v>
          </cell>
          <cell r="BV111">
            <v>599</v>
          </cell>
          <cell r="BW111">
            <v>626</v>
          </cell>
          <cell r="BX111">
            <v>619</v>
          </cell>
          <cell r="BY111">
            <v>631</v>
          </cell>
          <cell r="BZ111">
            <v>639</v>
          </cell>
          <cell r="CA111">
            <v>663</v>
          </cell>
          <cell r="CB111">
            <v>711</v>
          </cell>
          <cell r="CC111">
            <v>687</v>
          </cell>
          <cell r="CD111">
            <v>566</v>
          </cell>
          <cell r="CE111">
            <v>534</v>
          </cell>
          <cell r="CF111">
            <v>556</v>
          </cell>
          <cell r="CG111">
            <v>508</v>
          </cell>
          <cell r="CH111">
            <v>433</v>
          </cell>
          <cell r="CI111">
            <v>403</v>
          </cell>
          <cell r="CJ111">
            <v>354</v>
          </cell>
          <cell r="CK111">
            <v>359</v>
          </cell>
          <cell r="CL111">
            <v>301</v>
          </cell>
          <cell r="CM111">
            <v>317</v>
          </cell>
          <cell r="CN111">
            <v>251</v>
          </cell>
          <cell r="CO111">
            <v>216</v>
          </cell>
          <cell r="CP111">
            <v>183</v>
          </cell>
          <cell r="CQ111">
            <v>172</v>
          </cell>
          <cell r="CR111">
            <v>132</v>
          </cell>
          <cell r="CS111">
            <v>127</v>
          </cell>
          <cell r="CT111">
            <v>360</v>
          </cell>
        </row>
        <row r="112">
          <cell r="A112" t="str">
            <v>E38000226</v>
          </cell>
          <cell r="B112" t="str">
            <v>NHS Fylde and Wyre CCG</v>
          </cell>
          <cell r="C112" t="str">
            <v>E54000048</v>
          </cell>
          <cell r="D112" t="str">
            <v>Healthier Lancashire and South Cumbria</v>
          </cell>
          <cell r="E112" t="str">
            <v>E40000010</v>
          </cell>
          <cell r="F112" t="str">
            <v>North West</v>
          </cell>
          <cell r="G112">
            <v>95429</v>
          </cell>
          <cell r="H112">
            <v>750</v>
          </cell>
          <cell r="I112">
            <v>803</v>
          </cell>
          <cell r="J112">
            <v>813</v>
          </cell>
          <cell r="K112">
            <v>894</v>
          </cell>
          <cell r="L112">
            <v>922</v>
          </cell>
          <cell r="M112">
            <v>1004</v>
          </cell>
          <cell r="N112">
            <v>973</v>
          </cell>
          <cell r="O112">
            <v>978</v>
          </cell>
          <cell r="P112">
            <v>1023</v>
          </cell>
          <cell r="Q112">
            <v>1077</v>
          </cell>
          <cell r="R112">
            <v>1094</v>
          </cell>
          <cell r="S112">
            <v>1037</v>
          </cell>
          <cell r="T112">
            <v>1122</v>
          </cell>
          <cell r="U112">
            <v>1081</v>
          </cell>
          <cell r="V112">
            <v>1049</v>
          </cell>
          <cell r="W112">
            <v>1106</v>
          </cell>
          <cell r="X112">
            <v>1010</v>
          </cell>
          <cell r="Y112">
            <v>1051</v>
          </cell>
          <cell r="Z112">
            <v>948</v>
          </cell>
          <cell r="AA112">
            <v>830</v>
          </cell>
          <cell r="AB112">
            <v>763</v>
          </cell>
          <cell r="AC112">
            <v>812</v>
          </cell>
          <cell r="AD112">
            <v>852</v>
          </cell>
          <cell r="AE112">
            <v>969</v>
          </cell>
          <cell r="AF112">
            <v>887</v>
          </cell>
          <cell r="AG112">
            <v>909</v>
          </cell>
          <cell r="AH112">
            <v>1026</v>
          </cell>
          <cell r="AI112">
            <v>950</v>
          </cell>
          <cell r="AJ112">
            <v>1007</v>
          </cell>
          <cell r="AK112">
            <v>980</v>
          </cell>
          <cell r="AL112">
            <v>936</v>
          </cell>
          <cell r="AM112">
            <v>912</v>
          </cell>
          <cell r="AN112">
            <v>991</v>
          </cell>
          <cell r="AO112">
            <v>947</v>
          </cell>
          <cell r="AP112">
            <v>855</v>
          </cell>
          <cell r="AQ112">
            <v>1021</v>
          </cell>
          <cell r="AR112">
            <v>967</v>
          </cell>
          <cell r="AS112">
            <v>950</v>
          </cell>
          <cell r="AT112">
            <v>984</v>
          </cell>
          <cell r="AU112">
            <v>996</v>
          </cell>
          <cell r="AV112">
            <v>1088</v>
          </cell>
          <cell r="AW112">
            <v>1000</v>
          </cell>
          <cell r="AX112">
            <v>925</v>
          </cell>
          <cell r="AY112">
            <v>821</v>
          </cell>
          <cell r="AZ112">
            <v>914</v>
          </cell>
          <cell r="BA112">
            <v>960</v>
          </cell>
          <cell r="BB112">
            <v>1065</v>
          </cell>
          <cell r="BC112">
            <v>1088</v>
          </cell>
          <cell r="BD112">
            <v>1244</v>
          </cell>
          <cell r="BE112">
            <v>1263</v>
          </cell>
          <cell r="BF112">
            <v>1289</v>
          </cell>
          <cell r="BG112">
            <v>1418</v>
          </cell>
          <cell r="BH112">
            <v>1404</v>
          </cell>
          <cell r="BI112">
            <v>1549</v>
          </cell>
          <cell r="BJ112">
            <v>1442</v>
          </cell>
          <cell r="BK112">
            <v>1480</v>
          </cell>
          <cell r="BL112">
            <v>1572</v>
          </cell>
          <cell r="BM112">
            <v>1484</v>
          </cell>
          <cell r="BN112">
            <v>1516</v>
          </cell>
          <cell r="BO112">
            <v>1477</v>
          </cell>
          <cell r="BP112">
            <v>1513</v>
          </cell>
          <cell r="BQ112">
            <v>1357</v>
          </cell>
          <cell r="BR112">
            <v>1316</v>
          </cell>
          <cell r="BS112">
            <v>1417</v>
          </cell>
          <cell r="BT112">
            <v>1317</v>
          </cell>
          <cell r="BU112">
            <v>1338</v>
          </cell>
          <cell r="BV112">
            <v>1375</v>
          </cell>
          <cell r="BW112">
            <v>1326</v>
          </cell>
          <cell r="BX112">
            <v>1267</v>
          </cell>
          <cell r="BY112">
            <v>1341</v>
          </cell>
          <cell r="BZ112">
            <v>1343</v>
          </cell>
          <cell r="CA112">
            <v>1410</v>
          </cell>
          <cell r="CB112">
            <v>1506</v>
          </cell>
          <cell r="CC112">
            <v>1636</v>
          </cell>
          <cell r="CD112">
            <v>1248</v>
          </cell>
          <cell r="CE112">
            <v>1200</v>
          </cell>
          <cell r="CF112">
            <v>1192</v>
          </cell>
          <cell r="CG112">
            <v>1082</v>
          </cell>
          <cell r="CH112">
            <v>957</v>
          </cell>
          <cell r="CI112">
            <v>808</v>
          </cell>
          <cell r="CJ112">
            <v>818</v>
          </cell>
          <cell r="CK112">
            <v>740</v>
          </cell>
          <cell r="CL112">
            <v>671</v>
          </cell>
          <cell r="CM112">
            <v>665</v>
          </cell>
          <cell r="CN112">
            <v>586</v>
          </cell>
          <cell r="CO112">
            <v>497</v>
          </cell>
          <cell r="CP112">
            <v>475</v>
          </cell>
          <cell r="CQ112">
            <v>324</v>
          </cell>
          <cell r="CR112">
            <v>325</v>
          </cell>
          <cell r="CS112">
            <v>267</v>
          </cell>
          <cell r="CT112">
            <v>834</v>
          </cell>
        </row>
        <row r="113">
          <cell r="A113" t="str">
            <v>E38000227</v>
          </cell>
          <cell r="B113" t="str">
            <v>NHS Greater Preston CCG</v>
          </cell>
          <cell r="C113" t="str">
            <v>E54000048</v>
          </cell>
          <cell r="D113" t="str">
            <v>Healthier Lancashire and South Cumbria</v>
          </cell>
          <cell r="E113" t="str">
            <v>E40000010</v>
          </cell>
          <cell r="F113" t="str">
            <v>North West</v>
          </cell>
          <cell r="G113">
            <v>102558</v>
          </cell>
          <cell r="H113">
            <v>1093</v>
          </cell>
          <cell r="I113">
            <v>1130</v>
          </cell>
          <cell r="J113">
            <v>1234</v>
          </cell>
          <cell r="K113">
            <v>1246</v>
          </cell>
          <cell r="L113">
            <v>1372</v>
          </cell>
          <cell r="M113">
            <v>1333</v>
          </cell>
          <cell r="N113">
            <v>1267</v>
          </cell>
          <cell r="O113">
            <v>1222</v>
          </cell>
          <cell r="P113">
            <v>1295</v>
          </cell>
          <cell r="Q113">
            <v>1421</v>
          </cell>
          <cell r="R113">
            <v>1344</v>
          </cell>
          <cell r="S113">
            <v>1276</v>
          </cell>
          <cell r="T113">
            <v>1335</v>
          </cell>
          <cell r="U113">
            <v>1328</v>
          </cell>
          <cell r="V113">
            <v>1230</v>
          </cell>
          <cell r="W113">
            <v>1200</v>
          </cell>
          <cell r="X113">
            <v>1255</v>
          </cell>
          <cell r="Y113">
            <v>1124</v>
          </cell>
          <cell r="Z113">
            <v>1160</v>
          </cell>
          <cell r="AA113">
            <v>1284</v>
          </cell>
          <cell r="AB113">
            <v>1512</v>
          </cell>
          <cell r="AC113">
            <v>1649</v>
          </cell>
          <cell r="AD113">
            <v>1579</v>
          </cell>
          <cell r="AE113">
            <v>1736</v>
          </cell>
          <cell r="AF113">
            <v>1616</v>
          </cell>
          <cell r="AG113">
            <v>1529</v>
          </cell>
          <cell r="AH113">
            <v>1545</v>
          </cell>
          <cell r="AI113">
            <v>1524</v>
          </cell>
          <cell r="AJ113">
            <v>1514</v>
          </cell>
          <cell r="AK113">
            <v>1539</v>
          </cell>
          <cell r="AL113">
            <v>1500</v>
          </cell>
          <cell r="AM113">
            <v>1393</v>
          </cell>
          <cell r="AN113">
            <v>1447</v>
          </cell>
          <cell r="AO113">
            <v>1255</v>
          </cell>
          <cell r="AP113">
            <v>1200</v>
          </cell>
          <cell r="AQ113">
            <v>1297</v>
          </cell>
          <cell r="AR113">
            <v>1232</v>
          </cell>
          <cell r="AS113">
            <v>1295</v>
          </cell>
          <cell r="AT113">
            <v>1179</v>
          </cell>
          <cell r="AU113">
            <v>1198</v>
          </cell>
          <cell r="AV113">
            <v>1257</v>
          </cell>
          <cell r="AW113">
            <v>1312</v>
          </cell>
          <cell r="AX113">
            <v>1125</v>
          </cell>
          <cell r="AY113">
            <v>1069</v>
          </cell>
          <cell r="AZ113">
            <v>1148</v>
          </cell>
          <cell r="BA113">
            <v>1123</v>
          </cell>
          <cell r="BB113">
            <v>1233</v>
          </cell>
          <cell r="BC113">
            <v>1300</v>
          </cell>
          <cell r="BD113">
            <v>1396</v>
          </cell>
          <cell r="BE113">
            <v>1337</v>
          </cell>
          <cell r="BF113">
            <v>1424</v>
          </cell>
          <cell r="BG113">
            <v>1304</v>
          </cell>
          <cell r="BH113">
            <v>1363</v>
          </cell>
          <cell r="BI113">
            <v>1426</v>
          </cell>
          <cell r="BJ113">
            <v>1382</v>
          </cell>
          <cell r="BK113">
            <v>1432</v>
          </cell>
          <cell r="BL113">
            <v>1485</v>
          </cell>
          <cell r="BM113">
            <v>1360</v>
          </cell>
          <cell r="BN113">
            <v>1410</v>
          </cell>
          <cell r="BO113">
            <v>1297</v>
          </cell>
          <cell r="BP113">
            <v>1190</v>
          </cell>
          <cell r="BQ113">
            <v>1226</v>
          </cell>
          <cell r="BR113">
            <v>1177</v>
          </cell>
          <cell r="BS113">
            <v>1083</v>
          </cell>
          <cell r="BT113">
            <v>1165</v>
          </cell>
          <cell r="BU113">
            <v>947</v>
          </cell>
          <cell r="BV113">
            <v>980</v>
          </cell>
          <cell r="BW113">
            <v>1018</v>
          </cell>
          <cell r="BX113">
            <v>897</v>
          </cell>
          <cell r="BY113">
            <v>933</v>
          </cell>
          <cell r="BZ113">
            <v>924</v>
          </cell>
          <cell r="CA113">
            <v>989</v>
          </cell>
          <cell r="CB113">
            <v>967</v>
          </cell>
          <cell r="CC113">
            <v>1004</v>
          </cell>
          <cell r="CD113">
            <v>794</v>
          </cell>
          <cell r="CE113">
            <v>685</v>
          </cell>
          <cell r="CF113">
            <v>728</v>
          </cell>
          <cell r="CG113">
            <v>620</v>
          </cell>
          <cell r="CH113">
            <v>567</v>
          </cell>
          <cell r="CI113">
            <v>528</v>
          </cell>
          <cell r="CJ113">
            <v>537</v>
          </cell>
          <cell r="CK113">
            <v>478</v>
          </cell>
          <cell r="CL113">
            <v>499</v>
          </cell>
          <cell r="CM113">
            <v>386</v>
          </cell>
          <cell r="CN113">
            <v>369</v>
          </cell>
          <cell r="CO113">
            <v>342</v>
          </cell>
          <cell r="CP113">
            <v>278</v>
          </cell>
          <cell r="CQ113">
            <v>251</v>
          </cell>
          <cell r="CR113">
            <v>214</v>
          </cell>
          <cell r="CS113">
            <v>169</v>
          </cell>
          <cell r="CT113">
            <v>542</v>
          </cell>
        </row>
        <row r="114">
          <cell r="A114" t="str">
            <v>E38000228</v>
          </cell>
          <cell r="B114" t="str">
            <v>NHS Morecambe Bay CCG</v>
          </cell>
          <cell r="C114" t="str">
            <v>E54000048</v>
          </cell>
          <cell r="D114" t="str">
            <v>Healthier Lancashire and South Cumbria</v>
          </cell>
          <cell r="E114" t="str">
            <v>E40000010</v>
          </cell>
          <cell r="F114" t="str">
            <v>North West</v>
          </cell>
          <cell r="G114">
            <v>165161</v>
          </cell>
          <cell r="H114">
            <v>1406</v>
          </cell>
          <cell r="I114">
            <v>1576</v>
          </cell>
          <cell r="J114">
            <v>1509</v>
          </cell>
          <cell r="K114">
            <v>1619</v>
          </cell>
          <cell r="L114">
            <v>1741</v>
          </cell>
          <cell r="M114">
            <v>1662</v>
          </cell>
          <cell r="N114">
            <v>1792</v>
          </cell>
          <cell r="O114">
            <v>1831</v>
          </cell>
          <cell r="P114">
            <v>1808</v>
          </cell>
          <cell r="Q114">
            <v>1849</v>
          </cell>
          <cell r="R114">
            <v>1768</v>
          </cell>
          <cell r="S114">
            <v>1851</v>
          </cell>
          <cell r="T114">
            <v>1895</v>
          </cell>
          <cell r="U114">
            <v>1910</v>
          </cell>
          <cell r="V114">
            <v>1873</v>
          </cell>
          <cell r="W114">
            <v>1873</v>
          </cell>
          <cell r="X114">
            <v>1792</v>
          </cell>
          <cell r="Y114">
            <v>1719</v>
          </cell>
          <cell r="Z114">
            <v>1978</v>
          </cell>
          <cell r="AA114">
            <v>2761</v>
          </cell>
          <cell r="AB114">
            <v>2818</v>
          </cell>
          <cell r="AC114">
            <v>2941</v>
          </cell>
          <cell r="AD114">
            <v>2567</v>
          </cell>
          <cell r="AE114">
            <v>2370</v>
          </cell>
          <cell r="AF114">
            <v>2242</v>
          </cell>
          <cell r="AG114">
            <v>2173</v>
          </cell>
          <cell r="AH114">
            <v>2277</v>
          </cell>
          <cell r="AI114">
            <v>2075</v>
          </cell>
          <cell r="AJ114">
            <v>2346</v>
          </cell>
          <cell r="AK114">
            <v>2020</v>
          </cell>
          <cell r="AL114">
            <v>1907</v>
          </cell>
          <cell r="AM114">
            <v>1781</v>
          </cell>
          <cell r="AN114">
            <v>1586</v>
          </cell>
          <cell r="AO114">
            <v>1630</v>
          </cell>
          <cell r="AP114">
            <v>1587</v>
          </cell>
          <cell r="AQ114">
            <v>1616</v>
          </cell>
          <cell r="AR114">
            <v>1743</v>
          </cell>
          <cell r="AS114">
            <v>1611</v>
          </cell>
          <cell r="AT114">
            <v>1638</v>
          </cell>
          <cell r="AU114">
            <v>1711</v>
          </cell>
          <cell r="AV114">
            <v>1654</v>
          </cell>
          <cell r="AW114">
            <v>1632</v>
          </cell>
          <cell r="AX114">
            <v>1571</v>
          </cell>
          <cell r="AY114">
            <v>1540</v>
          </cell>
          <cell r="AZ114">
            <v>1598</v>
          </cell>
          <cell r="BA114">
            <v>1668</v>
          </cell>
          <cell r="BB114">
            <v>1867</v>
          </cell>
          <cell r="BC114">
            <v>1823</v>
          </cell>
          <cell r="BD114">
            <v>1971</v>
          </cell>
          <cell r="BE114">
            <v>2136</v>
          </cell>
          <cell r="BF114">
            <v>2220</v>
          </cell>
          <cell r="BG114">
            <v>2301</v>
          </cell>
          <cell r="BH114">
            <v>2279</v>
          </cell>
          <cell r="BI114">
            <v>2406</v>
          </cell>
          <cell r="BJ114">
            <v>2380</v>
          </cell>
          <cell r="BK114">
            <v>2442</v>
          </cell>
          <cell r="BL114">
            <v>2453</v>
          </cell>
          <cell r="BM114">
            <v>2305</v>
          </cell>
          <cell r="BN114">
            <v>2456</v>
          </cell>
          <cell r="BO114">
            <v>2330</v>
          </cell>
          <cell r="BP114">
            <v>2271</v>
          </cell>
          <cell r="BQ114">
            <v>2233</v>
          </cell>
          <cell r="BR114">
            <v>2172</v>
          </cell>
          <cell r="BS114">
            <v>2131</v>
          </cell>
          <cell r="BT114">
            <v>1973</v>
          </cell>
          <cell r="BU114">
            <v>2047</v>
          </cell>
          <cell r="BV114">
            <v>1991</v>
          </cell>
          <cell r="BW114">
            <v>1983</v>
          </cell>
          <cell r="BX114">
            <v>1882</v>
          </cell>
          <cell r="BY114">
            <v>1883</v>
          </cell>
          <cell r="BZ114">
            <v>1943</v>
          </cell>
          <cell r="CA114">
            <v>2200</v>
          </cell>
          <cell r="CB114">
            <v>2152</v>
          </cell>
          <cell r="CC114">
            <v>2457</v>
          </cell>
          <cell r="CD114">
            <v>1830</v>
          </cell>
          <cell r="CE114">
            <v>1689</v>
          </cell>
          <cell r="CF114">
            <v>1618</v>
          </cell>
          <cell r="CG114">
            <v>1551</v>
          </cell>
          <cell r="CH114">
            <v>1364</v>
          </cell>
          <cell r="CI114">
            <v>1189</v>
          </cell>
          <cell r="CJ114">
            <v>1151</v>
          </cell>
          <cell r="CK114">
            <v>1086</v>
          </cell>
          <cell r="CL114">
            <v>1044</v>
          </cell>
          <cell r="CM114">
            <v>905</v>
          </cell>
          <cell r="CN114">
            <v>804</v>
          </cell>
          <cell r="CO114">
            <v>655</v>
          </cell>
          <cell r="CP114">
            <v>577</v>
          </cell>
          <cell r="CQ114">
            <v>509</v>
          </cell>
          <cell r="CR114">
            <v>423</v>
          </cell>
          <cell r="CS114">
            <v>369</v>
          </cell>
          <cell r="CT114">
            <v>1195</v>
          </cell>
        </row>
      </sheetData>
      <sheetData sheetId="1"/>
      <sheetData sheetId="2"/>
      <sheetData sheetId="3"/>
      <sheetData sheetId="4">
        <row r="9">
          <cell r="F9" t="str">
            <v>London</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crukcancerintelligence.shinyapps.io/EarlyDiagnosis/" TargetMode="External"/><Relationship Id="rId5" Type="http://schemas.openxmlformats.org/officeDocument/2006/relationships/hyperlink" Target="https://digital.nhs.uk/data-and-information/publications/statistical/cancer-registration-statistics"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24" sqref="K24"/>
    </sheetView>
  </sheetViews>
  <sheetFormatPr defaultRowHeight="14.5" x14ac:dyDescent="0.35"/>
  <sheetData/>
  <sheetProtection algorithmName="SHA-512" hashValue="6IPqvuLtGtGrV8hztYttw72YCbzU9uNy5scebY9KUNxt+SXAxxXMbxHEyGYypODqODGgNSr6iBA4DUIqDzUoUQ==" saltValue="dErI4y9yO41an7kkeAr1m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11</xdr:col>
                <xdr:colOff>0</xdr:colOff>
                <xdr:row>55</xdr:row>
                <xdr:rowOff>88900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39" customWidth="1"/>
    <col min="2" max="3" width="10.81640625" style="350" customWidth="1"/>
    <col min="4" max="6" width="10.81640625" style="237" customWidth="1"/>
    <col min="7" max="12" width="10.81640625" style="239" customWidth="1"/>
    <col min="13" max="17" width="8.1796875" style="239" customWidth="1"/>
    <col min="18" max="18" width="11.54296875" style="239" customWidth="1"/>
    <col min="19" max="16384" width="9.1796875" style="239"/>
  </cols>
  <sheetData>
    <row r="1" spans="1:18" s="351" customFormat="1" ht="30" customHeight="1" thickBot="1" x14ac:dyDescent="0.4">
      <c r="A1" s="352" t="s">
        <v>541</v>
      </c>
      <c r="B1" s="353"/>
      <c r="C1" s="353"/>
      <c r="D1" s="353"/>
      <c r="E1" s="353"/>
      <c r="F1" s="353"/>
      <c r="G1" s="353"/>
      <c r="H1" s="353"/>
      <c r="I1" s="353"/>
      <c r="J1" s="353"/>
      <c r="K1" s="353"/>
      <c r="L1" s="353"/>
      <c r="M1" s="356" t="s">
        <v>556</v>
      </c>
      <c r="N1" s="357"/>
      <c r="O1" s="357"/>
      <c r="P1" s="357"/>
      <c r="Q1" s="357"/>
      <c r="R1" s="358"/>
    </row>
    <row r="2" spans="1:18" ht="15.75" customHeight="1" x14ac:dyDescent="0.35">
      <c r="A2" s="242"/>
      <c r="B2" s="236"/>
      <c r="C2" s="235"/>
      <c r="D2" s="235"/>
      <c r="E2" s="235"/>
      <c r="F2" s="238"/>
      <c r="G2" s="238"/>
      <c r="H2" s="238"/>
      <c r="I2" s="238"/>
      <c r="J2" s="238"/>
      <c r="K2" s="238"/>
      <c r="L2" s="238"/>
      <c r="M2" s="238"/>
      <c r="N2" s="238"/>
      <c r="O2" s="238"/>
      <c r="P2" s="238"/>
      <c r="Q2" s="238"/>
      <c r="R2" s="238"/>
    </row>
    <row r="3" spans="1:18" x14ac:dyDescent="0.35">
      <c r="A3" s="244">
        <v>1200</v>
      </c>
      <c r="B3" s="244" t="s">
        <v>542</v>
      </c>
      <c r="C3" s="235"/>
      <c r="D3" s="235"/>
      <c r="E3" s="235"/>
      <c r="F3" s="238"/>
      <c r="G3" s="238"/>
      <c r="H3" s="238"/>
      <c r="I3" s="238"/>
      <c r="J3" s="238"/>
      <c r="K3" s="238"/>
      <c r="L3" s="238"/>
      <c r="M3" s="238"/>
      <c r="N3" s="238"/>
      <c r="O3" s="238"/>
      <c r="P3" s="238"/>
      <c r="Q3" s="238"/>
      <c r="R3" s="238"/>
    </row>
    <row r="4" spans="1:18" x14ac:dyDescent="0.35">
      <c r="A4" s="244" t="s">
        <v>554</v>
      </c>
      <c r="B4" s="236"/>
      <c r="C4" s="235"/>
      <c r="D4" s="235"/>
      <c r="E4" s="235"/>
      <c r="F4" s="238"/>
      <c r="G4" s="238"/>
      <c r="H4" s="238"/>
      <c r="I4" s="238"/>
      <c r="J4" s="238"/>
      <c r="K4" s="238"/>
      <c r="L4" s="238"/>
      <c r="M4" s="238"/>
      <c r="N4" s="238"/>
      <c r="O4" s="238"/>
      <c r="P4" s="238"/>
      <c r="Q4" s="238"/>
      <c r="R4" s="238"/>
    </row>
    <row r="5" spans="1:18" x14ac:dyDescent="0.35">
      <c r="A5" s="244" t="s">
        <v>555</v>
      </c>
      <c r="B5" s="236"/>
      <c r="C5" s="235"/>
      <c r="D5" s="235"/>
      <c r="E5" s="235"/>
      <c r="F5" s="238"/>
      <c r="G5" s="238"/>
      <c r="H5" s="238"/>
      <c r="I5" s="238"/>
      <c r="J5" s="238"/>
      <c r="K5" s="238"/>
      <c r="L5" s="238"/>
      <c r="M5" s="238"/>
      <c r="N5" s="238"/>
      <c r="O5" s="238"/>
      <c r="P5" s="238"/>
      <c r="Q5" s="238"/>
      <c r="R5" s="238"/>
    </row>
    <row r="6" spans="1:18" x14ac:dyDescent="0.35">
      <c r="A6" s="242" t="s">
        <v>545</v>
      </c>
      <c r="B6" s="236"/>
      <c r="C6" s="235"/>
      <c r="D6" s="235"/>
      <c r="E6" s="235"/>
      <c r="F6" s="238"/>
      <c r="G6" s="238"/>
      <c r="H6" s="238"/>
      <c r="I6" s="238"/>
      <c r="J6" s="238"/>
      <c r="K6" s="238"/>
      <c r="L6" s="238"/>
      <c r="M6" s="238"/>
      <c r="N6" s="238"/>
      <c r="O6" s="238"/>
      <c r="P6" s="238"/>
      <c r="Q6" s="238"/>
      <c r="R6" s="238"/>
    </row>
    <row r="7" spans="1:18" ht="16" thickBot="1" x14ac:dyDescent="0.4">
      <c r="A7" s="235"/>
      <c r="B7" s="235"/>
      <c r="C7" s="235"/>
      <c r="D7" s="235"/>
      <c r="E7" s="235"/>
      <c r="F7" s="238"/>
      <c r="G7" s="238"/>
      <c r="H7" s="238"/>
      <c r="I7" s="238"/>
      <c r="J7" s="238"/>
      <c r="K7" s="238"/>
      <c r="L7" s="238"/>
      <c r="M7" s="238"/>
      <c r="N7" s="238"/>
      <c r="O7" s="238"/>
      <c r="P7" s="238"/>
      <c r="Q7" s="238"/>
      <c r="R7" s="238"/>
    </row>
    <row r="8" spans="1:18" x14ac:dyDescent="0.35">
      <c r="A8" s="620" t="s">
        <v>546</v>
      </c>
      <c r="B8" s="621"/>
      <c r="C8" s="621"/>
      <c r="D8" s="621"/>
      <c r="E8" s="621"/>
      <c r="F8" s="621"/>
      <c r="G8" s="621"/>
      <c r="H8" s="621"/>
      <c r="I8" s="621"/>
      <c r="J8" s="621"/>
      <c r="K8" s="621"/>
      <c r="L8" s="622"/>
      <c r="M8" s="238"/>
      <c r="N8" s="238"/>
      <c r="O8" s="238"/>
      <c r="P8" s="238"/>
      <c r="Q8" s="238"/>
      <c r="R8" s="238"/>
    </row>
    <row r="9" spans="1:18" s="254" customFormat="1" ht="62.15" customHeight="1" thickBot="1" x14ac:dyDescent="0.4">
      <c r="A9" s="249">
        <v>1</v>
      </c>
      <c r="B9" s="250">
        <v>2</v>
      </c>
      <c r="C9" s="251">
        <v>3</v>
      </c>
      <c r="D9" s="250">
        <v>4</v>
      </c>
      <c r="E9" s="250">
        <v>5</v>
      </c>
      <c r="F9" s="251">
        <v>6</v>
      </c>
      <c r="G9" s="250">
        <v>7</v>
      </c>
      <c r="H9" s="250">
        <v>8</v>
      </c>
      <c r="I9" s="251">
        <v>9</v>
      </c>
      <c r="J9" s="250">
        <v>10</v>
      </c>
      <c r="K9" s="250">
        <v>11</v>
      </c>
      <c r="L9" s="252">
        <v>12</v>
      </c>
      <c r="M9" s="238"/>
      <c r="N9" s="238"/>
      <c r="O9" s="238"/>
      <c r="P9" s="238"/>
      <c r="Q9" s="238"/>
      <c r="R9" s="238"/>
    </row>
    <row r="10" spans="1:18" s="254" customFormat="1" ht="28.4" customHeight="1" x14ac:dyDescent="0.35">
      <c r="A10" s="329"/>
      <c r="B10" s="261"/>
      <c r="C10" s="330"/>
      <c r="D10" s="329"/>
      <c r="E10" s="261"/>
      <c r="F10" s="330"/>
      <c r="G10" s="329"/>
      <c r="H10" s="261"/>
      <c r="I10" s="330"/>
      <c r="J10" s="329"/>
      <c r="K10" s="261"/>
      <c r="L10" s="331">
        <v>90</v>
      </c>
      <c r="M10" s="238"/>
      <c r="N10" s="238"/>
      <c r="O10" s="238"/>
      <c r="P10" s="238"/>
      <c r="Q10" s="238"/>
      <c r="R10" s="238"/>
    </row>
    <row r="11" spans="1:18" s="17" customFormat="1" ht="25.4" customHeight="1" x14ac:dyDescent="0.35">
      <c r="A11" s="256"/>
      <c r="B11" s="256"/>
      <c r="C11" s="256"/>
      <c r="D11" s="257"/>
      <c r="E11" s="257"/>
      <c r="F11" s="257"/>
      <c r="G11" s="256"/>
      <c r="H11" s="256"/>
      <c r="I11" s="256"/>
      <c r="J11" s="257"/>
      <c r="K11" s="332">
        <v>90</v>
      </c>
      <c r="L11" s="332">
        <v>90</v>
      </c>
      <c r="M11" s="238"/>
      <c r="N11" s="238"/>
      <c r="O11" s="238"/>
      <c r="P11" s="238"/>
      <c r="Q11" s="238"/>
      <c r="R11" s="238"/>
    </row>
    <row r="12" spans="1:18" s="17" customFormat="1" ht="25.4" customHeight="1" x14ac:dyDescent="0.35">
      <c r="A12" s="256"/>
      <c r="B12" s="256"/>
      <c r="C12" s="256"/>
      <c r="D12" s="257"/>
      <c r="E12" s="257"/>
      <c r="F12" s="257"/>
      <c r="G12" s="256"/>
      <c r="H12" s="256"/>
      <c r="I12" s="256"/>
      <c r="J12" s="332">
        <v>90</v>
      </c>
      <c r="K12" s="332">
        <v>90</v>
      </c>
      <c r="L12" s="332">
        <v>90</v>
      </c>
      <c r="M12" s="238"/>
      <c r="N12" s="238"/>
      <c r="O12" s="238"/>
      <c r="P12" s="238"/>
      <c r="Q12" s="238"/>
      <c r="R12" s="238"/>
    </row>
    <row r="13" spans="1:18" s="17" customFormat="1" ht="25.4" customHeight="1" x14ac:dyDescent="0.35">
      <c r="A13" s="256"/>
      <c r="B13" s="256"/>
      <c r="C13" s="256"/>
      <c r="D13" s="257"/>
      <c r="E13" s="257"/>
      <c r="F13" s="257"/>
      <c r="G13" s="256"/>
      <c r="H13" s="256"/>
      <c r="I13" s="332">
        <v>90</v>
      </c>
      <c r="J13" s="332">
        <v>90</v>
      </c>
      <c r="K13" s="332">
        <v>90</v>
      </c>
      <c r="L13" s="332">
        <v>90</v>
      </c>
      <c r="M13" s="238"/>
      <c r="N13" s="238"/>
      <c r="O13" s="238"/>
      <c r="P13" s="238"/>
      <c r="Q13" s="238"/>
      <c r="R13" s="238"/>
    </row>
    <row r="14" spans="1:18" s="17" customFormat="1" ht="25.4" customHeight="1" x14ac:dyDescent="0.35">
      <c r="A14" s="277"/>
      <c r="B14" s="277"/>
      <c r="C14" s="277"/>
      <c r="D14" s="333"/>
      <c r="E14" s="333"/>
      <c r="F14" s="333"/>
      <c r="G14" s="277"/>
      <c r="H14" s="332">
        <v>90</v>
      </c>
      <c r="I14" s="332">
        <v>90</v>
      </c>
      <c r="J14" s="332">
        <v>90</v>
      </c>
      <c r="K14" s="332">
        <v>90</v>
      </c>
      <c r="L14" s="332">
        <v>90</v>
      </c>
      <c r="M14" s="238"/>
      <c r="N14" s="238"/>
      <c r="O14" s="238"/>
      <c r="P14" s="238"/>
      <c r="Q14" s="238"/>
      <c r="R14" s="238"/>
    </row>
    <row r="15" spans="1:18" s="17" customFormat="1" ht="25.4" customHeight="1" x14ac:dyDescent="0.35">
      <c r="A15" s="284"/>
      <c r="B15" s="285"/>
      <c r="C15" s="286"/>
      <c r="D15" s="334"/>
      <c r="E15" s="285"/>
      <c r="F15" s="286"/>
      <c r="G15" s="332">
        <v>90</v>
      </c>
      <c r="H15" s="332">
        <v>90</v>
      </c>
      <c r="I15" s="332">
        <v>90</v>
      </c>
      <c r="J15" s="332">
        <v>90</v>
      </c>
      <c r="K15" s="332">
        <v>90</v>
      </c>
      <c r="L15" s="332">
        <v>90</v>
      </c>
      <c r="M15" s="238"/>
      <c r="N15" s="238"/>
      <c r="O15" s="238"/>
      <c r="P15" s="238"/>
      <c r="Q15" s="238"/>
      <c r="R15" s="238"/>
    </row>
    <row r="16" spans="1:18" s="17" customFormat="1" ht="25.4" customHeight="1" x14ac:dyDescent="0.35">
      <c r="A16" s="256"/>
      <c r="B16" s="256"/>
      <c r="C16" s="256"/>
      <c r="D16" s="257"/>
      <c r="E16" s="257"/>
      <c r="F16" s="332">
        <v>90</v>
      </c>
      <c r="G16" s="332">
        <v>90</v>
      </c>
      <c r="H16" s="332">
        <v>90</v>
      </c>
      <c r="I16" s="332">
        <v>90</v>
      </c>
      <c r="J16" s="332">
        <v>90</v>
      </c>
      <c r="K16" s="332">
        <v>90</v>
      </c>
      <c r="L16" s="332">
        <v>90</v>
      </c>
      <c r="M16" s="238"/>
      <c r="N16" s="238"/>
      <c r="O16" s="238"/>
      <c r="P16" s="238"/>
      <c r="Q16" s="238"/>
      <c r="R16" s="238"/>
    </row>
    <row r="17" spans="1:18" s="17" customFormat="1" ht="25.4" customHeight="1" x14ac:dyDescent="0.35">
      <c r="A17" s="256"/>
      <c r="B17" s="256"/>
      <c r="C17" s="256"/>
      <c r="D17" s="257"/>
      <c r="E17" s="332">
        <v>90</v>
      </c>
      <c r="F17" s="332">
        <v>90</v>
      </c>
      <c r="G17" s="332">
        <v>90</v>
      </c>
      <c r="H17" s="332">
        <v>90</v>
      </c>
      <c r="I17" s="332">
        <v>90</v>
      </c>
      <c r="J17" s="332">
        <v>90</v>
      </c>
      <c r="K17" s="332">
        <v>90</v>
      </c>
      <c r="L17" s="332">
        <v>90</v>
      </c>
      <c r="M17" s="238"/>
      <c r="N17" s="238"/>
      <c r="O17" s="238"/>
      <c r="P17" s="238"/>
      <c r="Q17" s="238"/>
      <c r="R17" s="238"/>
    </row>
    <row r="18" spans="1:18" s="17" customFormat="1" ht="25.4" customHeight="1" x14ac:dyDescent="0.35">
      <c r="A18" s="256"/>
      <c r="B18" s="256"/>
      <c r="C18" s="256"/>
      <c r="D18" s="332">
        <v>90</v>
      </c>
      <c r="E18" s="332">
        <v>90</v>
      </c>
      <c r="F18" s="332">
        <v>90</v>
      </c>
      <c r="G18" s="332">
        <v>90</v>
      </c>
      <c r="H18" s="332">
        <v>90</v>
      </c>
      <c r="I18" s="332">
        <v>90</v>
      </c>
      <c r="J18" s="332">
        <v>90</v>
      </c>
      <c r="K18" s="332">
        <v>90</v>
      </c>
      <c r="L18" s="332">
        <v>90</v>
      </c>
      <c r="M18" s="238"/>
      <c r="N18" s="238"/>
      <c r="O18" s="238"/>
      <c r="P18" s="238"/>
      <c r="Q18" s="238"/>
      <c r="R18" s="238"/>
    </row>
    <row r="19" spans="1:18" s="17" customFormat="1" ht="25.4" customHeight="1" x14ac:dyDescent="0.35">
      <c r="A19" s="256"/>
      <c r="B19" s="256"/>
      <c r="C19" s="332">
        <v>90</v>
      </c>
      <c r="D19" s="332">
        <v>90</v>
      </c>
      <c r="E19" s="332">
        <v>90</v>
      </c>
      <c r="F19" s="332">
        <v>90</v>
      </c>
      <c r="G19" s="332">
        <v>90</v>
      </c>
      <c r="H19" s="332">
        <v>90</v>
      </c>
      <c r="I19" s="332">
        <v>90</v>
      </c>
      <c r="J19" s="332">
        <v>90</v>
      </c>
      <c r="K19" s="332">
        <v>90</v>
      </c>
      <c r="L19" s="332">
        <v>90</v>
      </c>
      <c r="M19" s="238"/>
      <c r="N19" s="238"/>
      <c r="O19" s="238"/>
      <c r="P19" s="238"/>
      <c r="Q19" s="238"/>
      <c r="R19" s="238"/>
    </row>
    <row r="20" spans="1:18" s="254" customFormat="1" ht="25.4" customHeight="1" x14ac:dyDescent="0.35">
      <c r="A20" s="256"/>
      <c r="B20" s="332">
        <v>90</v>
      </c>
      <c r="C20" s="332">
        <v>90</v>
      </c>
      <c r="D20" s="332">
        <v>90</v>
      </c>
      <c r="E20" s="332">
        <v>90</v>
      </c>
      <c r="F20" s="332">
        <v>90</v>
      </c>
      <c r="G20" s="332">
        <v>90</v>
      </c>
      <c r="H20" s="332">
        <v>90</v>
      </c>
      <c r="I20" s="332">
        <v>90</v>
      </c>
      <c r="J20" s="332">
        <v>90</v>
      </c>
      <c r="K20" s="332">
        <v>90</v>
      </c>
      <c r="L20" s="332">
        <v>90</v>
      </c>
      <c r="M20" s="238"/>
      <c r="N20" s="238"/>
      <c r="O20" s="238"/>
      <c r="P20" s="238"/>
      <c r="Q20" s="238"/>
      <c r="R20" s="238"/>
    </row>
    <row r="21" spans="1:18" s="335" customFormat="1" ht="25.4" customHeight="1" x14ac:dyDescent="0.35">
      <c r="A21" s="332">
        <v>90</v>
      </c>
      <c r="B21" s="332">
        <v>90</v>
      </c>
      <c r="C21" s="332">
        <v>90</v>
      </c>
      <c r="D21" s="332">
        <v>90</v>
      </c>
      <c r="E21" s="332">
        <v>90</v>
      </c>
      <c r="F21" s="332">
        <v>90</v>
      </c>
      <c r="G21" s="332">
        <v>90</v>
      </c>
      <c r="H21" s="332">
        <v>90</v>
      </c>
      <c r="I21" s="332">
        <v>90</v>
      </c>
      <c r="J21" s="332">
        <v>90</v>
      </c>
      <c r="K21" s="332">
        <v>90</v>
      </c>
      <c r="L21" s="332">
        <v>90</v>
      </c>
      <c r="M21" s="238"/>
      <c r="N21" s="238"/>
      <c r="O21" s="238"/>
      <c r="P21" s="238"/>
      <c r="Q21" s="238"/>
      <c r="R21" s="238"/>
    </row>
    <row r="22" spans="1:18" s="17" customFormat="1" ht="30" customHeight="1" x14ac:dyDescent="0.3">
      <c r="A22" s="336">
        <f>SUM(A10:A21)</f>
        <v>90</v>
      </c>
      <c r="B22" s="336">
        <f t="shared" ref="B22:L22" si="0">SUM(B10:B21)</f>
        <v>180</v>
      </c>
      <c r="C22" s="336">
        <f t="shared" si="0"/>
        <v>270</v>
      </c>
      <c r="D22" s="336">
        <f t="shared" si="0"/>
        <v>360</v>
      </c>
      <c r="E22" s="336">
        <f t="shared" si="0"/>
        <v>450</v>
      </c>
      <c r="F22" s="336">
        <f t="shared" si="0"/>
        <v>540</v>
      </c>
      <c r="G22" s="336">
        <f t="shared" si="0"/>
        <v>630</v>
      </c>
      <c r="H22" s="336">
        <f t="shared" si="0"/>
        <v>720</v>
      </c>
      <c r="I22" s="336">
        <f t="shared" si="0"/>
        <v>810</v>
      </c>
      <c r="J22" s="336">
        <f t="shared" si="0"/>
        <v>900</v>
      </c>
      <c r="K22" s="336">
        <f t="shared" si="0"/>
        <v>990</v>
      </c>
      <c r="L22" s="336">
        <f t="shared" si="0"/>
        <v>1080</v>
      </c>
      <c r="M22" s="337" t="s">
        <v>547</v>
      </c>
      <c r="N22" s="12"/>
      <c r="O22" s="12"/>
      <c r="P22" s="12"/>
      <c r="Q22" s="12"/>
      <c r="R22" s="12"/>
    </row>
    <row r="23" spans="1:18" s="17" customFormat="1" ht="30" customHeight="1" x14ac:dyDescent="0.3">
      <c r="A23" s="336"/>
      <c r="B23" s="336"/>
      <c r="C23" s="336"/>
      <c r="D23" s="336"/>
      <c r="E23" s="336"/>
      <c r="F23" s="336"/>
      <c r="G23" s="336"/>
      <c r="H23" s="336"/>
      <c r="I23" s="336"/>
      <c r="J23" s="336"/>
      <c r="K23" s="336"/>
      <c r="L23" s="338" t="s">
        <v>548</v>
      </c>
      <c r="M23" s="337"/>
      <c r="N23" s="12"/>
      <c r="O23" s="12"/>
      <c r="P23" s="12"/>
      <c r="Q23" s="12"/>
      <c r="R23" s="12"/>
    </row>
    <row r="24" spans="1:18" ht="30" customHeight="1" x14ac:dyDescent="0.35">
      <c r="A24" s="339">
        <f>A22/$A$3</f>
        <v>7.4999999999999997E-2</v>
      </c>
      <c r="B24" s="339">
        <f t="shared" ref="B24:L24" si="1">B22/$A$3</f>
        <v>0.15</v>
      </c>
      <c r="C24" s="339">
        <f t="shared" si="1"/>
        <v>0.22500000000000001</v>
      </c>
      <c r="D24" s="339">
        <f t="shared" si="1"/>
        <v>0.3</v>
      </c>
      <c r="E24" s="339">
        <f t="shared" si="1"/>
        <v>0.375</v>
      </c>
      <c r="F24" s="339">
        <f t="shared" si="1"/>
        <v>0.45</v>
      </c>
      <c r="G24" s="339">
        <f t="shared" si="1"/>
        <v>0.52500000000000002</v>
      </c>
      <c r="H24" s="339">
        <f t="shared" si="1"/>
        <v>0.6</v>
      </c>
      <c r="I24" s="339">
        <f t="shared" si="1"/>
        <v>0.67500000000000004</v>
      </c>
      <c r="J24" s="339">
        <f t="shared" si="1"/>
        <v>0.75</v>
      </c>
      <c r="K24" s="339">
        <f t="shared" si="1"/>
        <v>0.82499999999999996</v>
      </c>
      <c r="L24" s="339">
        <f t="shared" si="1"/>
        <v>0.9</v>
      </c>
      <c r="M24" s="340" t="s">
        <v>549</v>
      </c>
      <c r="N24" s="238"/>
      <c r="O24" s="238"/>
      <c r="P24" s="238"/>
      <c r="Q24" s="238"/>
      <c r="R24" s="238"/>
    </row>
    <row r="25" spans="1:18" ht="30" customHeight="1" x14ac:dyDescent="0.35">
      <c r="A25" s="12"/>
      <c r="B25" s="336"/>
      <c r="C25" s="336"/>
      <c r="D25" s="342"/>
      <c r="E25" s="342"/>
      <c r="F25" s="342"/>
      <c r="G25" s="12"/>
      <c r="H25" s="12"/>
      <c r="I25" s="12"/>
      <c r="J25" s="12"/>
      <c r="K25" s="12"/>
      <c r="L25" s="343">
        <f>SUM(A24:L24)</f>
        <v>5.8500000000000005</v>
      </c>
      <c r="M25" s="238"/>
      <c r="N25" s="238"/>
      <c r="O25" s="238"/>
      <c r="P25" s="238"/>
      <c r="Q25" s="238"/>
      <c r="R25" s="238"/>
    </row>
    <row r="26" spans="1:18" ht="30" customHeight="1" x14ac:dyDescent="0.35">
      <c r="A26" s="12"/>
      <c r="B26" s="336"/>
      <c r="C26" s="336"/>
      <c r="D26" s="342"/>
      <c r="E26" s="342"/>
      <c r="F26" s="342"/>
      <c r="G26" s="12"/>
      <c r="H26" s="12"/>
      <c r="I26" s="12"/>
      <c r="J26" s="12"/>
      <c r="K26" s="12"/>
      <c r="L26" s="248" t="s">
        <v>550</v>
      </c>
      <c r="M26" s="238"/>
      <c r="N26" s="238"/>
      <c r="O26" s="238"/>
      <c r="P26" s="238"/>
      <c r="Q26" s="238"/>
      <c r="R26" s="238"/>
    </row>
    <row r="27" spans="1:18" ht="30" customHeight="1" x14ac:dyDescent="0.35">
      <c r="A27" s="12"/>
      <c r="B27" s="336"/>
      <c r="C27" s="336"/>
      <c r="D27" s="342"/>
      <c r="E27" s="342"/>
      <c r="F27" s="342"/>
      <c r="G27" s="12"/>
      <c r="H27" s="12"/>
      <c r="I27" s="12"/>
      <c r="J27" s="12"/>
      <c r="K27" s="12"/>
      <c r="L27" s="345">
        <f>L25/(12*100%)</f>
        <v>0.48750000000000004</v>
      </c>
      <c r="M27" s="346" t="s">
        <v>551</v>
      </c>
      <c r="N27" s="238"/>
      <c r="O27" s="238"/>
      <c r="P27" s="238"/>
      <c r="Q27" s="238"/>
      <c r="R27" s="238"/>
    </row>
    <row r="28" spans="1:18" x14ac:dyDescent="0.35">
      <c r="A28" s="238"/>
      <c r="B28" s="349"/>
      <c r="C28" s="349"/>
      <c r="D28" s="344"/>
      <c r="E28" s="344"/>
      <c r="F28" s="344"/>
      <c r="G28" s="238"/>
      <c r="H28" s="238"/>
      <c r="I28" s="238"/>
      <c r="J28" s="238"/>
      <c r="K28" s="238"/>
      <c r="L28" s="248" t="s">
        <v>552</v>
      </c>
      <c r="M28" s="238"/>
      <c r="N28" s="238"/>
      <c r="O28" s="238"/>
      <c r="P28" s="238"/>
      <c r="Q28" s="238"/>
      <c r="R28" s="238"/>
    </row>
    <row r="29" spans="1:18" x14ac:dyDescent="0.35">
      <c r="A29" s="238"/>
      <c r="B29" s="349"/>
      <c r="C29" s="349"/>
      <c r="D29" s="344"/>
      <c r="E29" s="344"/>
      <c r="F29" s="344"/>
      <c r="G29" s="238"/>
      <c r="H29" s="238"/>
      <c r="I29" s="238"/>
      <c r="J29" s="238"/>
      <c r="K29" s="238"/>
      <c r="L29" s="248" t="s">
        <v>553</v>
      </c>
      <c r="M29" s="238"/>
      <c r="N29" s="238"/>
      <c r="O29" s="238"/>
      <c r="P29" s="238"/>
      <c r="Q29" s="238"/>
      <c r="R29" s="238"/>
    </row>
    <row r="30" spans="1:18" s="237" customFormat="1" x14ac:dyDescent="0.35">
      <c r="A30" s="235"/>
      <c r="B30" s="236"/>
      <c r="C30" s="236"/>
      <c r="D30" s="234"/>
      <c r="E30" s="234"/>
      <c r="F30" s="234"/>
      <c r="G30" s="234"/>
      <c r="H30" s="234"/>
      <c r="I30" s="234"/>
      <c r="J30" s="234"/>
      <c r="K30" s="234"/>
      <c r="L30" s="234"/>
      <c r="M30" s="234"/>
      <c r="N30" s="234"/>
      <c r="O30" s="234"/>
      <c r="P30" s="234"/>
      <c r="Q30" s="234"/>
      <c r="R30" s="234"/>
    </row>
    <row r="31" spans="1:18" s="237" customFormat="1" x14ac:dyDescent="0.35">
      <c r="A31" s="239"/>
      <c r="B31" s="350"/>
      <c r="C31" s="350"/>
    </row>
    <row r="32" spans="1:18" s="237" customFormat="1" x14ac:dyDescent="0.35">
      <c r="A32" s="239"/>
      <c r="B32" s="350"/>
      <c r="C32" s="350"/>
    </row>
    <row r="33" spans="1:3" s="237" customFormat="1" x14ac:dyDescent="0.35">
      <c r="A33" s="239"/>
      <c r="B33" s="350"/>
      <c r="C33" s="350"/>
    </row>
    <row r="34" spans="1:3" s="237" customFormat="1" x14ac:dyDescent="0.35">
      <c r="A34" s="239"/>
      <c r="B34" s="350"/>
      <c r="C34" s="350"/>
    </row>
    <row r="35" spans="1:3" s="237" customFormat="1" x14ac:dyDescent="0.35">
      <c r="A35" s="239"/>
      <c r="B35" s="350"/>
      <c r="C35" s="350"/>
    </row>
    <row r="36" spans="1:3" s="237" customFormat="1" x14ac:dyDescent="0.35">
      <c r="A36" s="239"/>
      <c r="B36" s="350"/>
      <c r="C36" s="350"/>
    </row>
    <row r="37" spans="1:3" s="237" customFormat="1" x14ac:dyDescent="0.35">
      <c r="A37" s="239"/>
      <c r="B37" s="350"/>
      <c r="C37" s="350"/>
    </row>
    <row r="38" spans="1:3" s="237" customFormat="1" x14ac:dyDescent="0.35">
      <c r="A38" s="239"/>
      <c r="B38" s="350"/>
      <c r="C38" s="350"/>
    </row>
    <row r="39" spans="1:3" s="237" customFormat="1" x14ac:dyDescent="0.35">
      <c r="A39" s="239"/>
      <c r="B39" s="350"/>
      <c r="C39" s="350"/>
    </row>
    <row r="40" spans="1:3" s="237" customFormat="1" x14ac:dyDescent="0.35">
      <c r="A40" s="239"/>
      <c r="B40" s="350"/>
      <c r="C40" s="350"/>
    </row>
    <row r="41" spans="1:3" s="237" customFormat="1" x14ac:dyDescent="0.35">
      <c r="A41" s="239"/>
      <c r="B41" s="350"/>
      <c r="C41" s="350"/>
    </row>
    <row r="42" spans="1:3" s="237" customFormat="1" x14ac:dyDescent="0.35">
      <c r="A42" s="239"/>
      <c r="B42" s="350"/>
      <c r="C42" s="350"/>
    </row>
    <row r="43" spans="1:3" s="237" customFormat="1" x14ac:dyDescent="0.35">
      <c r="A43" s="239"/>
      <c r="B43" s="350"/>
      <c r="C43" s="350"/>
    </row>
    <row r="44" spans="1:3" s="237" customFormat="1" x14ac:dyDescent="0.35">
      <c r="A44" s="239"/>
      <c r="B44" s="350"/>
      <c r="C44" s="350"/>
    </row>
    <row r="45" spans="1:3" s="237" customFormat="1" x14ac:dyDescent="0.35">
      <c r="A45" s="239"/>
      <c r="B45" s="350"/>
      <c r="C45" s="350"/>
    </row>
    <row r="46" spans="1:3" s="237" customFormat="1" x14ac:dyDescent="0.35">
      <c r="A46" s="239"/>
      <c r="B46" s="350"/>
      <c r="C46" s="350"/>
    </row>
    <row r="47" spans="1:3" s="237" customFormat="1" x14ac:dyDescent="0.35">
      <c r="A47" s="239"/>
      <c r="B47" s="350"/>
      <c r="C47" s="350"/>
    </row>
    <row r="48" spans="1:3" s="237" customFormat="1" x14ac:dyDescent="0.35">
      <c r="A48" s="239"/>
      <c r="B48" s="350"/>
      <c r="C48" s="350"/>
    </row>
    <row r="49" spans="1:3" s="237" customFormat="1" x14ac:dyDescent="0.35">
      <c r="A49" s="239"/>
      <c r="B49" s="350"/>
      <c r="C49" s="350"/>
    </row>
    <row r="50" spans="1:3" s="237" customFormat="1" x14ac:dyDescent="0.35">
      <c r="A50" s="239"/>
      <c r="B50" s="350"/>
      <c r="C50" s="350"/>
    </row>
    <row r="51" spans="1:3" s="237" customFormat="1" x14ac:dyDescent="0.35">
      <c r="A51" s="239"/>
      <c r="B51" s="350"/>
      <c r="C51" s="350"/>
    </row>
    <row r="52" spans="1:3" s="237" customFormat="1" x14ac:dyDescent="0.35">
      <c r="A52" s="239"/>
      <c r="B52" s="350"/>
      <c r="C52" s="350"/>
    </row>
    <row r="53" spans="1:3" s="237" customFormat="1" x14ac:dyDescent="0.35">
      <c r="A53" s="239"/>
      <c r="B53" s="350"/>
      <c r="C53" s="350"/>
    </row>
    <row r="54" spans="1:3" s="237" customFormat="1" x14ac:dyDescent="0.35">
      <c r="A54" s="239"/>
      <c r="B54" s="350"/>
      <c r="C54" s="350"/>
    </row>
    <row r="55" spans="1:3" s="237" customFormat="1" x14ac:dyDescent="0.35">
      <c r="A55" s="239"/>
      <c r="B55" s="350"/>
      <c r="C55" s="350"/>
    </row>
    <row r="56" spans="1:3" s="237" customFormat="1" x14ac:dyDescent="0.35">
      <c r="A56" s="239"/>
      <c r="B56" s="350"/>
      <c r="C56" s="350"/>
    </row>
    <row r="57" spans="1:3" s="237" customFormat="1" x14ac:dyDescent="0.35">
      <c r="A57" s="239"/>
      <c r="B57" s="350"/>
      <c r="C57" s="350"/>
    </row>
    <row r="58" spans="1:3" s="237" customFormat="1" x14ac:dyDescent="0.35">
      <c r="A58" s="239"/>
      <c r="B58" s="350"/>
      <c r="C58" s="350"/>
    </row>
    <row r="59" spans="1:3" s="237" customFormat="1" x14ac:dyDescent="0.35">
      <c r="A59" s="239"/>
      <c r="B59" s="350"/>
      <c r="C59" s="350"/>
    </row>
    <row r="60" spans="1:3" s="237" customFormat="1" x14ac:dyDescent="0.35">
      <c r="A60" s="239"/>
      <c r="B60" s="350"/>
      <c r="C60" s="350"/>
    </row>
    <row r="61" spans="1:3" s="237" customFormat="1" x14ac:dyDescent="0.35">
      <c r="A61" s="239"/>
      <c r="B61" s="350"/>
      <c r="C61" s="350"/>
    </row>
    <row r="62" spans="1:3" s="237" customFormat="1" x14ac:dyDescent="0.35">
      <c r="A62" s="239"/>
      <c r="B62" s="350"/>
      <c r="C62" s="350"/>
    </row>
    <row r="63" spans="1:3" s="237" customFormat="1" x14ac:dyDescent="0.35">
      <c r="A63" s="239"/>
      <c r="B63" s="350"/>
      <c r="C63" s="350"/>
    </row>
    <row r="64" spans="1:3" s="237" customFormat="1" x14ac:dyDescent="0.35">
      <c r="A64" s="239"/>
      <c r="B64" s="350"/>
      <c r="C64" s="350"/>
    </row>
    <row r="65" spans="1:3" s="237" customFormat="1" x14ac:dyDescent="0.35">
      <c r="A65" s="239"/>
      <c r="B65" s="350"/>
      <c r="C65" s="350"/>
    </row>
    <row r="66" spans="1:3" s="237" customFormat="1" x14ac:dyDescent="0.35">
      <c r="A66" s="239"/>
      <c r="B66" s="350"/>
      <c r="C66" s="350"/>
    </row>
    <row r="67" spans="1:3" s="237" customFormat="1" x14ac:dyDescent="0.35">
      <c r="A67" s="239"/>
      <c r="B67" s="350"/>
      <c r="C67" s="350"/>
    </row>
    <row r="68" spans="1:3" s="237" customFormat="1" x14ac:dyDescent="0.35">
      <c r="A68" s="239"/>
      <c r="B68" s="350"/>
      <c r="C68" s="350"/>
    </row>
    <row r="69" spans="1:3" s="237" customFormat="1" x14ac:dyDescent="0.35">
      <c r="A69" s="239"/>
      <c r="B69" s="350"/>
      <c r="C69" s="350"/>
    </row>
    <row r="70" spans="1:3" s="237" customFormat="1" x14ac:dyDescent="0.35">
      <c r="A70" s="239"/>
      <c r="B70" s="350"/>
      <c r="C70" s="350"/>
    </row>
    <row r="71" spans="1:3" s="237" customFormat="1" x14ac:dyDescent="0.35">
      <c r="A71" s="239"/>
      <c r="B71" s="350"/>
      <c r="C71" s="350"/>
    </row>
    <row r="72" spans="1:3" s="237" customFormat="1" x14ac:dyDescent="0.35">
      <c r="A72" s="239"/>
      <c r="B72" s="350"/>
      <c r="C72" s="350"/>
    </row>
    <row r="73" spans="1:3" s="237" customFormat="1" x14ac:dyDescent="0.35">
      <c r="A73" s="239"/>
      <c r="B73" s="350"/>
      <c r="C73" s="350"/>
    </row>
    <row r="74" spans="1:3" s="237" customFormat="1" x14ac:dyDescent="0.35">
      <c r="A74" s="239"/>
      <c r="B74" s="350"/>
      <c r="C74" s="350"/>
    </row>
    <row r="75" spans="1:3" s="237" customFormat="1" x14ac:dyDescent="0.35">
      <c r="A75" s="239"/>
      <c r="B75" s="350"/>
      <c r="C75" s="350"/>
    </row>
    <row r="76" spans="1:3" s="237" customFormat="1" x14ac:dyDescent="0.35">
      <c r="A76" s="239"/>
      <c r="B76" s="350"/>
      <c r="C76" s="350"/>
    </row>
    <row r="77" spans="1:3" s="237" customFormat="1" x14ac:dyDescent="0.35">
      <c r="A77" s="239"/>
      <c r="B77" s="350"/>
      <c r="C77" s="350"/>
    </row>
    <row r="78" spans="1:3" s="237" customFormat="1" x14ac:dyDescent="0.35">
      <c r="A78" s="239"/>
      <c r="B78" s="350"/>
      <c r="C78" s="350"/>
    </row>
    <row r="79" spans="1:3" s="237" customFormat="1" x14ac:dyDescent="0.35">
      <c r="A79" s="239"/>
      <c r="B79" s="350"/>
      <c r="C79" s="350"/>
    </row>
    <row r="80" spans="1:3" s="237" customFormat="1" x14ac:dyDescent="0.35">
      <c r="A80" s="239"/>
      <c r="B80" s="350"/>
      <c r="C80" s="350"/>
    </row>
    <row r="81" spans="1:3" s="237" customFormat="1" x14ac:dyDescent="0.35">
      <c r="A81" s="239"/>
      <c r="B81" s="350"/>
      <c r="C81" s="350"/>
    </row>
    <row r="82" spans="1:3" s="237" customFormat="1" x14ac:dyDescent="0.35">
      <c r="A82" s="239"/>
      <c r="B82" s="350"/>
      <c r="C82" s="350"/>
    </row>
    <row r="83" spans="1:3" s="237" customFormat="1" x14ac:dyDescent="0.35">
      <c r="A83" s="239"/>
      <c r="B83" s="350"/>
      <c r="C83" s="350"/>
    </row>
    <row r="84" spans="1:3" s="237" customFormat="1" x14ac:dyDescent="0.35">
      <c r="A84" s="239"/>
      <c r="B84" s="350"/>
      <c r="C84" s="350"/>
    </row>
    <row r="85" spans="1:3" s="237" customFormat="1" x14ac:dyDescent="0.35">
      <c r="A85" s="239"/>
      <c r="B85" s="350"/>
      <c r="C85" s="350"/>
    </row>
    <row r="86" spans="1:3" s="237" customFormat="1" x14ac:dyDescent="0.35">
      <c r="A86" s="239"/>
      <c r="B86" s="350"/>
      <c r="C86" s="350"/>
    </row>
    <row r="87" spans="1:3" s="237" customFormat="1" x14ac:dyDescent="0.35">
      <c r="A87" s="239"/>
      <c r="B87" s="350"/>
      <c r="C87" s="350"/>
    </row>
    <row r="88" spans="1:3" s="237" customFormat="1" x14ac:dyDescent="0.35">
      <c r="A88" s="239"/>
      <c r="B88" s="350"/>
      <c r="C88" s="350"/>
    </row>
    <row r="89" spans="1:3" s="237" customFormat="1" x14ac:dyDescent="0.35">
      <c r="A89" s="239"/>
      <c r="B89" s="350"/>
      <c r="C89" s="350"/>
    </row>
    <row r="90" spans="1:3" s="237" customFormat="1" x14ac:dyDescent="0.35">
      <c r="A90" s="239"/>
      <c r="B90" s="350"/>
      <c r="C90" s="350"/>
    </row>
    <row r="91" spans="1:3" s="237" customFormat="1" x14ac:dyDescent="0.35">
      <c r="A91" s="239"/>
      <c r="B91" s="350"/>
      <c r="C91" s="350"/>
    </row>
    <row r="92" spans="1:3" s="237" customFormat="1" x14ac:dyDescent="0.35">
      <c r="A92" s="239"/>
      <c r="B92" s="350"/>
      <c r="C92" s="350"/>
    </row>
    <row r="93" spans="1:3" s="237" customFormat="1" x14ac:dyDescent="0.35">
      <c r="A93" s="239"/>
      <c r="B93" s="350"/>
      <c r="C93" s="350"/>
    </row>
    <row r="94" spans="1:3" s="237" customFormat="1" x14ac:dyDescent="0.35">
      <c r="A94" s="239"/>
      <c r="B94" s="350"/>
      <c r="C94" s="350"/>
    </row>
    <row r="95" spans="1:3" s="237" customFormat="1" x14ac:dyDescent="0.35">
      <c r="A95" s="239"/>
      <c r="B95" s="350"/>
      <c r="C95" s="350"/>
    </row>
    <row r="96" spans="1:3" s="237" customFormat="1" x14ac:dyDescent="0.35">
      <c r="A96" s="239"/>
      <c r="B96" s="350"/>
      <c r="C96" s="350"/>
    </row>
    <row r="97" spans="1:3" s="237" customFormat="1" x14ac:dyDescent="0.35">
      <c r="A97" s="239"/>
      <c r="B97" s="350"/>
      <c r="C97" s="350"/>
    </row>
    <row r="98" spans="1:3" s="237" customFormat="1" x14ac:dyDescent="0.35">
      <c r="A98" s="239"/>
      <c r="B98" s="350"/>
      <c r="C98" s="350"/>
    </row>
    <row r="99" spans="1:3" s="237" customFormat="1" x14ac:dyDescent="0.35">
      <c r="A99" s="239"/>
      <c r="B99" s="350"/>
      <c r="C99" s="350"/>
    </row>
    <row r="100" spans="1:3" s="237" customFormat="1" x14ac:dyDescent="0.35">
      <c r="A100" s="239"/>
      <c r="B100" s="350"/>
      <c r="C100" s="350"/>
    </row>
    <row r="101" spans="1:3" s="237" customFormat="1" x14ac:dyDescent="0.35">
      <c r="A101" s="239"/>
      <c r="B101" s="350"/>
      <c r="C101" s="350"/>
    </row>
    <row r="102" spans="1:3" s="237" customFormat="1" x14ac:dyDescent="0.35">
      <c r="A102" s="239"/>
      <c r="B102" s="350"/>
      <c r="C102" s="350"/>
    </row>
    <row r="103" spans="1:3" s="237" customFormat="1" x14ac:dyDescent="0.35">
      <c r="A103" s="239"/>
      <c r="B103" s="350"/>
      <c r="C103" s="350"/>
    </row>
    <row r="104" spans="1:3" s="237" customFormat="1" x14ac:dyDescent="0.35">
      <c r="A104" s="239"/>
      <c r="B104" s="350"/>
      <c r="C104" s="350"/>
    </row>
    <row r="105" spans="1:3" s="237" customFormat="1" x14ac:dyDescent="0.35">
      <c r="A105" s="239"/>
      <c r="B105" s="350"/>
      <c r="C105" s="350"/>
    </row>
    <row r="106" spans="1:3" s="237" customFormat="1" x14ac:dyDescent="0.35">
      <c r="A106" s="239"/>
      <c r="B106" s="350"/>
      <c r="C106" s="350"/>
    </row>
    <row r="107" spans="1:3" s="237" customFormat="1" x14ac:dyDescent="0.35">
      <c r="A107" s="239"/>
      <c r="B107" s="350"/>
      <c r="C107" s="350"/>
    </row>
    <row r="108" spans="1:3" s="237" customFormat="1" x14ac:dyDescent="0.35">
      <c r="A108" s="239"/>
      <c r="B108" s="350"/>
      <c r="C108" s="350"/>
    </row>
    <row r="109" spans="1:3" s="237" customFormat="1" x14ac:dyDescent="0.35">
      <c r="A109" s="239"/>
      <c r="B109" s="350"/>
      <c r="C109" s="350"/>
    </row>
    <row r="110" spans="1:3" s="237" customFormat="1" x14ac:dyDescent="0.35">
      <c r="A110" s="239"/>
      <c r="B110" s="350"/>
      <c r="C110" s="350"/>
    </row>
    <row r="111" spans="1:3" s="237" customFormat="1" x14ac:dyDescent="0.35">
      <c r="A111" s="239"/>
      <c r="B111" s="350"/>
      <c r="C111" s="350"/>
    </row>
    <row r="112" spans="1:3" s="237" customFormat="1" x14ac:dyDescent="0.35">
      <c r="A112" s="239"/>
      <c r="B112" s="350"/>
      <c r="C112" s="350"/>
    </row>
    <row r="113" spans="1:3" s="237" customFormat="1" x14ac:dyDescent="0.35">
      <c r="A113" s="239"/>
      <c r="B113" s="350"/>
      <c r="C113" s="350"/>
    </row>
    <row r="114" spans="1:3" s="237" customFormat="1" x14ac:dyDescent="0.35">
      <c r="A114" s="239"/>
      <c r="B114" s="350"/>
      <c r="C114" s="350"/>
    </row>
    <row r="115" spans="1:3" s="237" customFormat="1" x14ac:dyDescent="0.35">
      <c r="A115" s="239"/>
      <c r="B115" s="350"/>
      <c r="C115" s="350"/>
    </row>
    <row r="116" spans="1:3" s="237" customFormat="1" x14ac:dyDescent="0.35">
      <c r="A116" s="239"/>
      <c r="B116" s="350"/>
      <c r="C116" s="350"/>
    </row>
    <row r="117" spans="1:3" s="237" customFormat="1" x14ac:dyDescent="0.35">
      <c r="A117" s="239"/>
      <c r="B117" s="350"/>
      <c r="C117" s="350"/>
    </row>
    <row r="118" spans="1:3" s="237" customFormat="1" x14ac:dyDescent="0.35">
      <c r="A118" s="239"/>
      <c r="B118" s="350"/>
      <c r="C118" s="350"/>
    </row>
    <row r="119" spans="1:3" s="237" customFormat="1" x14ac:dyDescent="0.35">
      <c r="A119" s="239"/>
      <c r="B119" s="350"/>
      <c r="C119" s="350"/>
    </row>
    <row r="120" spans="1:3" s="237" customFormat="1" x14ac:dyDescent="0.35">
      <c r="A120" s="239"/>
      <c r="B120" s="350"/>
      <c r="C120" s="350"/>
    </row>
    <row r="121" spans="1:3" s="237" customFormat="1" x14ac:dyDescent="0.35">
      <c r="A121" s="239"/>
      <c r="B121" s="350"/>
      <c r="C121" s="350"/>
    </row>
    <row r="122" spans="1:3" s="237" customFormat="1" x14ac:dyDescent="0.35">
      <c r="A122" s="239"/>
      <c r="B122" s="350"/>
      <c r="C122" s="350"/>
    </row>
    <row r="123" spans="1:3" s="237" customFormat="1" x14ac:dyDescent="0.35">
      <c r="A123" s="239"/>
      <c r="B123" s="350"/>
      <c r="C123" s="350"/>
    </row>
    <row r="124" spans="1:3" s="237" customFormat="1" x14ac:dyDescent="0.35">
      <c r="A124" s="239"/>
      <c r="B124" s="350"/>
      <c r="C124" s="350"/>
    </row>
    <row r="125" spans="1:3" s="237" customFormat="1" x14ac:dyDescent="0.35">
      <c r="A125" s="239"/>
      <c r="B125" s="350"/>
      <c r="C125" s="350"/>
    </row>
    <row r="126" spans="1:3" s="237" customFormat="1" x14ac:dyDescent="0.35">
      <c r="A126" s="239"/>
      <c r="B126" s="350"/>
      <c r="C126" s="350"/>
    </row>
    <row r="127" spans="1:3" s="237" customFormat="1" x14ac:dyDescent="0.35">
      <c r="A127" s="239"/>
      <c r="B127" s="350"/>
      <c r="C127" s="350"/>
    </row>
    <row r="128" spans="1:3" s="237" customFormat="1" x14ac:dyDescent="0.35">
      <c r="A128" s="239"/>
      <c r="B128" s="350"/>
      <c r="C128" s="350"/>
    </row>
    <row r="129" spans="1:3" s="237" customFormat="1" x14ac:dyDescent="0.35">
      <c r="A129" s="239"/>
      <c r="B129" s="350"/>
      <c r="C129" s="350"/>
    </row>
    <row r="130" spans="1:3" s="237" customFormat="1" x14ac:dyDescent="0.35">
      <c r="A130" s="239"/>
      <c r="B130" s="350"/>
      <c r="C130" s="350"/>
    </row>
    <row r="131" spans="1:3" s="237" customFormat="1" x14ac:dyDescent="0.35">
      <c r="A131" s="239"/>
      <c r="B131" s="350"/>
      <c r="C131" s="350"/>
    </row>
    <row r="132" spans="1:3" s="237" customFormat="1" x14ac:dyDescent="0.35">
      <c r="A132" s="239"/>
      <c r="B132" s="350"/>
      <c r="C132" s="350"/>
    </row>
    <row r="133" spans="1:3" s="237" customFormat="1" x14ac:dyDescent="0.35">
      <c r="A133" s="239"/>
      <c r="B133" s="350"/>
      <c r="C133" s="350"/>
    </row>
    <row r="134" spans="1:3" s="237" customFormat="1" x14ac:dyDescent="0.35">
      <c r="A134" s="239"/>
      <c r="B134" s="350"/>
      <c r="C134" s="350"/>
    </row>
    <row r="135" spans="1:3" s="237" customFormat="1" x14ac:dyDescent="0.35">
      <c r="A135" s="239"/>
      <c r="B135" s="350"/>
      <c r="C135" s="350"/>
    </row>
    <row r="136" spans="1:3" s="237" customFormat="1" x14ac:dyDescent="0.35">
      <c r="A136" s="239"/>
      <c r="B136" s="350"/>
      <c r="C136" s="350"/>
    </row>
    <row r="137" spans="1:3" s="237" customFormat="1" x14ac:dyDescent="0.35">
      <c r="A137" s="239"/>
      <c r="B137" s="350"/>
      <c r="C137" s="350"/>
    </row>
    <row r="138" spans="1:3" s="237" customFormat="1" x14ac:dyDescent="0.35">
      <c r="A138" s="239"/>
      <c r="B138" s="350"/>
      <c r="C138" s="350"/>
    </row>
    <row r="139" spans="1:3" s="237" customFormat="1" x14ac:dyDescent="0.35">
      <c r="A139" s="239"/>
      <c r="B139" s="350"/>
      <c r="C139" s="350"/>
    </row>
    <row r="140" spans="1:3" s="237" customFormat="1" x14ac:dyDescent="0.35">
      <c r="A140" s="239"/>
      <c r="B140" s="350"/>
      <c r="C140" s="350"/>
    </row>
    <row r="141" spans="1:3" s="237" customFormat="1" x14ac:dyDescent="0.35">
      <c r="A141" s="239"/>
      <c r="B141" s="350"/>
      <c r="C141" s="350"/>
    </row>
    <row r="142" spans="1:3" s="237" customFormat="1" x14ac:dyDescent="0.35">
      <c r="A142" s="239"/>
      <c r="B142" s="350"/>
      <c r="C142" s="350"/>
    </row>
    <row r="143" spans="1:3" s="237" customFormat="1" x14ac:dyDescent="0.35">
      <c r="A143" s="239"/>
      <c r="B143" s="350"/>
      <c r="C143" s="350"/>
    </row>
    <row r="144" spans="1:3" s="237" customFormat="1" x14ac:dyDescent="0.35">
      <c r="A144" s="239"/>
      <c r="B144" s="350"/>
      <c r="C144" s="350"/>
    </row>
    <row r="145" spans="1:3" s="237" customFormat="1" x14ac:dyDescent="0.35">
      <c r="A145" s="239"/>
      <c r="B145" s="350"/>
      <c r="C145" s="350"/>
    </row>
    <row r="146" spans="1:3" s="237" customFormat="1" x14ac:dyDescent="0.35">
      <c r="A146" s="239"/>
      <c r="B146" s="350"/>
      <c r="C146" s="350"/>
    </row>
    <row r="147" spans="1:3" s="237" customFormat="1" x14ac:dyDescent="0.35">
      <c r="A147" s="239"/>
      <c r="B147" s="350"/>
      <c r="C147" s="350"/>
    </row>
    <row r="148" spans="1:3" s="237" customFormat="1" x14ac:dyDescent="0.35">
      <c r="A148" s="239"/>
      <c r="B148" s="350"/>
      <c r="C148" s="350"/>
    </row>
    <row r="149" spans="1:3" s="237" customFormat="1" x14ac:dyDescent="0.35">
      <c r="A149" s="239"/>
      <c r="B149" s="350"/>
      <c r="C149" s="350"/>
    </row>
    <row r="150" spans="1:3" s="237" customFormat="1" x14ac:dyDescent="0.35">
      <c r="A150" s="239"/>
      <c r="B150" s="350"/>
      <c r="C150" s="350"/>
    </row>
    <row r="151" spans="1:3" s="237" customFormat="1" x14ac:dyDescent="0.35">
      <c r="A151" s="239"/>
      <c r="B151" s="350"/>
      <c r="C151" s="350"/>
    </row>
    <row r="152" spans="1:3" s="237" customFormat="1" x14ac:dyDescent="0.35">
      <c r="A152" s="239"/>
      <c r="B152" s="350"/>
      <c r="C152" s="350"/>
    </row>
    <row r="153" spans="1:3" s="237" customFormat="1" x14ac:dyDescent="0.35">
      <c r="A153" s="239"/>
      <c r="B153" s="350"/>
      <c r="C153" s="350"/>
    </row>
    <row r="154" spans="1:3" s="237" customFormat="1" x14ac:dyDescent="0.35">
      <c r="A154" s="239"/>
      <c r="B154" s="350"/>
      <c r="C154" s="350"/>
    </row>
    <row r="155" spans="1:3" s="237" customFormat="1" x14ac:dyDescent="0.35">
      <c r="A155" s="239"/>
      <c r="B155" s="350"/>
      <c r="C155" s="350"/>
    </row>
    <row r="156" spans="1:3" s="237" customFormat="1" x14ac:dyDescent="0.35">
      <c r="A156" s="239"/>
      <c r="B156" s="350"/>
      <c r="C156" s="350"/>
    </row>
    <row r="157" spans="1:3" s="237" customFormat="1" x14ac:dyDescent="0.35">
      <c r="A157" s="239"/>
      <c r="B157" s="350"/>
      <c r="C157" s="350"/>
    </row>
    <row r="158" spans="1:3" s="237" customFormat="1" x14ac:dyDescent="0.35">
      <c r="A158" s="239"/>
      <c r="B158" s="350"/>
      <c r="C158" s="350"/>
    </row>
    <row r="159" spans="1:3" s="237" customFormat="1" x14ac:dyDescent="0.35">
      <c r="A159" s="239"/>
      <c r="B159" s="350"/>
      <c r="C159" s="350"/>
    </row>
    <row r="160" spans="1:3" s="237" customFormat="1" x14ac:dyDescent="0.35">
      <c r="A160" s="239"/>
      <c r="B160" s="350"/>
      <c r="C160" s="350"/>
    </row>
    <row r="161" spans="1:3" s="237" customFormat="1" x14ac:dyDescent="0.35">
      <c r="A161" s="239"/>
      <c r="B161" s="350"/>
      <c r="C161" s="350"/>
    </row>
    <row r="162" spans="1:3" s="237" customFormat="1" x14ac:dyDescent="0.35">
      <c r="A162" s="239"/>
      <c r="B162" s="350"/>
      <c r="C162" s="350"/>
    </row>
    <row r="163" spans="1:3" s="237" customFormat="1" x14ac:dyDescent="0.35">
      <c r="A163" s="239"/>
      <c r="B163" s="350"/>
      <c r="C163" s="350"/>
    </row>
    <row r="164" spans="1:3" s="237" customFormat="1" x14ac:dyDescent="0.35">
      <c r="A164" s="239"/>
      <c r="B164" s="350"/>
      <c r="C164" s="350"/>
    </row>
    <row r="165" spans="1:3" s="237" customFormat="1" x14ac:dyDescent="0.35">
      <c r="A165" s="239"/>
      <c r="B165" s="350"/>
      <c r="C165" s="350"/>
    </row>
    <row r="166" spans="1:3" s="237" customFormat="1" x14ac:dyDescent="0.35">
      <c r="A166" s="239"/>
      <c r="B166" s="350"/>
      <c r="C166" s="350"/>
    </row>
    <row r="167" spans="1:3" s="237" customFormat="1" x14ac:dyDescent="0.35">
      <c r="A167" s="239"/>
      <c r="B167" s="350"/>
      <c r="C167" s="350"/>
    </row>
    <row r="168" spans="1:3" s="237" customFormat="1" x14ac:dyDescent="0.35">
      <c r="A168" s="239"/>
      <c r="B168" s="350"/>
      <c r="C168" s="350"/>
    </row>
    <row r="169" spans="1:3" s="237" customFormat="1" x14ac:dyDescent="0.35">
      <c r="A169" s="239"/>
      <c r="B169" s="350"/>
      <c r="C169" s="350"/>
    </row>
    <row r="170" spans="1:3" s="237" customFormat="1" x14ac:dyDescent="0.35">
      <c r="A170" s="239"/>
      <c r="B170" s="350"/>
      <c r="C170" s="350"/>
    </row>
    <row r="171" spans="1:3" s="237" customFormat="1" x14ac:dyDescent="0.35">
      <c r="A171" s="239"/>
      <c r="B171" s="350"/>
      <c r="C171" s="350"/>
    </row>
    <row r="172" spans="1:3" s="237" customFormat="1" x14ac:dyDescent="0.35">
      <c r="A172" s="239"/>
      <c r="B172" s="350"/>
      <c r="C172" s="350"/>
    </row>
    <row r="173" spans="1:3" s="237" customFormat="1" x14ac:dyDescent="0.35">
      <c r="A173" s="239"/>
      <c r="B173" s="350"/>
      <c r="C173" s="350"/>
    </row>
    <row r="174" spans="1:3" s="237" customFormat="1" x14ac:dyDescent="0.35">
      <c r="A174" s="239"/>
      <c r="B174" s="350"/>
      <c r="C174" s="350"/>
    </row>
    <row r="175" spans="1:3" s="237" customFormat="1" x14ac:dyDescent="0.35">
      <c r="A175" s="239"/>
      <c r="B175" s="350"/>
      <c r="C175" s="350"/>
    </row>
    <row r="176" spans="1:3" s="237" customFormat="1" x14ac:dyDescent="0.35">
      <c r="A176" s="239"/>
      <c r="B176" s="350"/>
      <c r="C176" s="350"/>
    </row>
    <row r="177" spans="1:3" s="237" customFormat="1" x14ac:dyDescent="0.35">
      <c r="A177" s="239"/>
      <c r="B177" s="350"/>
      <c r="C177" s="350"/>
    </row>
    <row r="178" spans="1:3" s="237" customFormat="1" x14ac:dyDescent="0.35">
      <c r="A178" s="239"/>
      <c r="B178" s="350"/>
      <c r="C178" s="350"/>
    </row>
    <row r="179" spans="1:3" s="237" customFormat="1" x14ac:dyDescent="0.35">
      <c r="A179" s="239"/>
      <c r="B179" s="350"/>
      <c r="C179" s="350"/>
    </row>
    <row r="180" spans="1:3" s="237" customFormat="1" x14ac:dyDescent="0.35">
      <c r="A180" s="239"/>
      <c r="B180" s="350"/>
      <c r="C180" s="350"/>
    </row>
    <row r="181" spans="1:3" s="237" customFormat="1" x14ac:dyDescent="0.35">
      <c r="A181" s="239"/>
      <c r="B181" s="350"/>
      <c r="C181" s="350"/>
    </row>
    <row r="182" spans="1:3" s="237" customFormat="1" x14ac:dyDescent="0.35">
      <c r="A182" s="239"/>
      <c r="B182" s="350"/>
      <c r="C182" s="350"/>
    </row>
    <row r="183" spans="1:3" s="237" customFormat="1" x14ac:dyDescent="0.35">
      <c r="A183" s="239"/>
      <c r="B183" s="350"/>
      <c r="C183" s="350"/>
    </row>
    <row r="184" spans="1:3" s="237" customFormat="1" x14ac:dyDescent="0.35">
      <c r="A184" s="239"/>
      <c r="B184" s="350"/>
      <c r="C184" s="350"/>
    </row>
    <row r="185" spans="1:3" s="237" customFormat="1" x14ac:dyDescent="0.35">
      <c r="A185" s="239"/>
      <c r="B185" s="350"/>
      <c r="C185" s="350"/>
    </row>
    <row r="186" spans="1:3" s="237" customFormat="1" x14ac:dyDescent="0.35">
      <c r="A186" s="239"/>
      <c r="B186" s="350"/>
      <c r="C186" s="350"/>
    </row>
    <row r="187" spans="1:3" s="237" customFormat="1" x14ac:dyDescent="0.35">
      <c r="A187" s="239"/>
      <c r="B187" s="350"/>
      <c r="C187" s="350"/>
    </row>
    <row r="188" spans="1:3" s="237" customFormat="1" x14ac:dyDescent="0.35">
      <c r="A188" s="239"/>
      <c r="B188" s="350"/>
      <c r="C188" s="350"/>
    </row>
    <row r="189" spans="1:3" s="237" customFormat="1" x14ac:dyDescent="0.35">
      <c r="A189" s="239"/>
      <c r="B189" s="350"/>
      <c r="C189" s="350"/>
    </row>
    <row r="190" spans="1:3" s="237" customFormat="1" x14ac:dyDescent="0.35">
      <c r="A190" s="239"/>
      <c r="B190" s="350"/>
      <c r="C190" s="350"/>
    </row>
    <row r="191" spans="1:3" s="237" customFormat="1" x14ac:dyDescent="0.35">
      <c r="A191" s="239"/>
      <c r="B191" s="350"/>
      <c r="C191" s="350"/>
    </row>
    <row r="192" spans="1:3" s="237" customFormat="1" x14ac:dyDescent="0.35">
      <c r="A192" s="239"/>
      <c r="B192" s="350"/>
      <c r="C192" s="350"/>
    </row>
    <row r="193" spans="1:3" s="237" customFormat="1" x14ac:dyDescent="0.35">
      <c r="A193" s="239"/>
      <c r="B193" s="350"/>
      <c r="C193" s="350"/>
    </row>
    <row r="194" spans="1:3" s="237" customFormat="1" x14ac:dyDescent="0.35">
      <c r="A194" s="239"/>
      <c r="B194" s="350"/>
      <c r="C194" s="350"/>
    </row>
    <row r="195" spans="1:3" s="237" customFormat="1" x14ac:dyDescent="0.35">
      <c r="A195" s="239"/>
      <c r="B195" s="350"/>
      <c r="C195" s="350"/>
    </row>
    <row r="196" spans="1:3" s="237" customFormat="1" x14ac:dyDescent="0.35">
      <c r="A196" s="239"/>
      <c r="B196" s="350"/>
      <c r="C196" s="350"/>
    </row>
    <row r="197" spans="1:3" s="237" customFormat="1" x14ac:dyDescent="0.35">
      <c r="A197" s="239"/>
      <c r="B197" s="350"/>
      <c r="C197" s="350"/>
    </row>
    <row r="198" spans="1:3" s="237" customFormat="1" x14ac:dyDescent="0.35">
      <c r="A198" s="239"/>
      <c r="B198" s="350"/>
      <c r="C198" s="350"/>
    </row>
    <row r="199" spans="1:3" s="237" customFormat="1" x14ac:dyDescent="0.35">
      <c r="A199" s="239"/>
      <c r="B199" s="350"/>
      <c r="C199" s="350"/>
    </row>
    <row r="200" spans="1:3" s="237" customFormat="1" x14ac:dyDescent="0.35">
      <c r="A200" s="239"/>
      <c r="B200" s="350"/>
      <c r="C200" s="350"/>
    </row>
    <row r="201" spans="1:3" s="237" customFormat="1" x14ac:dyDescent="0.35">
      <c r="A201" s="239"/>
      <c r="B201" s="350"/>
      <c r="C201" s="350"/>
    </row>
    <row r="202" spans="1:3" s="237" customFormat="1" x14ac:dyDescent="0.35">
      <c r="A202" s="239"/>
      <c r="B202" s="350"/>
      <c r="C202" s="350"/>
    </row>
    <row r="203" spans="1:3" s="237" customFormat="1" x14ac:dyDescent="0.35">
      <c r="A203" s="239"/>
      <c r="B203" s="350"/>
      <c r="C203" s="350"/>
    </row>
    <row r="204" spans="1:3" s="237" customFormat="1" x14ac:dyDescent="0.35">
      <c r="A204" s="239"/>
      <c r="B204" s="350"/>
      <c r="C204" s="350"/>
    </row>
    <row r="205" spans="1:3" s="237" customFormat="1" x14ac:dyDescent="0.35">
      <c r="A205" s="239"/>
      <c r="B205" s="350"/>
      <c r="C205" s="350"/>
    </row>
    <row r="206" spans="1:3" s="237" customFormat="1" x14ac:dyDescent="0.35">
      <c r="A206" s="239"/>
      <c r="B206" s="350"/>
      <c r="C206" s="350"/>
    </row>
    <row r="207" spans="1:3" s="237" customFormat="1" x14ac:dyDescent="0.35">
      <c r="A207" s="239"/>
      <c r="B207" s="350"/>
      <c r="C207" s="350"/>
    </row>
    <row r="208" spans="1:3" s="237" customFormat="1" x14ac:dyDescent="0.35">
      <c r="A208" s="239"/>
      <c r="B208" s="350"/>
      <c r="C208" s="350"/>
    </row>
    <row r="209" spans="1:3" s="237" customFormat="1" x14ac:dyDescent="0.35">
      <c r="A209" s="239"/>
      <c r="B209" s="350"/>
      <c r="C209" s="350"/>
    </row>
    <row r="210" spans="1:3" s="237" customFormat="1" x14ac:dyDescent="0.35">
      <c r="A210" s="239"/>
      <c r="B210" s="350"/>
      <c r="C210" s="350"/>
    </row>
    <row r="211" spans="1:3" s="237" customFormat="1" x14ac:dyDescent="0.35">
      <c r="A211" s="239"/>
      <c r="B211" s="350"/>
      <c r="C211" s="350"/>
    </row>
    <row r="212" spans="1:3" s="237" customFormat="1" x14ac:dyDescent="0.35">
      <c r="A212" s="239"/>
      <c r="B212" s="350"/>
      <c r="C212" s="350"/>
    </row>
    <row r="213" spans="1:3" s="237" customFormat="1" x14ac:dyDescent="0.35">
      <c r="A213" s="239"/>
      <c r="B213" s="350"/>
      <c r="C213" s="350"/>
    </row>
    <row r="214" spans="1:3" s="237" customFormat="1" x14ac:dyDescent="0.35">
      <c r="A214" s="239"/>
      <c r="B214" s="350"/>
      <c r="C214" s="350"/>
    </row>
    <row r="215" spans="1:3" s="237" customFormat="1" x14ac:dyDescent="0.35">
      <c r="A215" s="239"/>
      <c r="B215" s="350"/>
      <c r="C215" s="350"/>
    </row>
    <row r="216" spans="1:3" s="237" customFormat="1" x14ac:dyDescent="0.35">
      <c r="A216" s="239"/>
      <c r="B216" s="350"/>
      <c r="C216" s="350"/>
    </row>
    <row r="217" spans="1:3" s="237" customFormat="1" x14ac:dyDescent="0.35">
      <c r="A217" s="239"/>
      <c r="B217" s="350"/>
      <c r="C217" s="350"/>
    </row>
    <row r="218" spans="1:3" s="237" customFormat="1" x14ac:dyDescent="0.35">
      <c r="A218" s="239"/>
      <c r="B218" s="350"/>
      <c r="C218" s="350"/>
    </row>
    <row r="219" spans="1:3" s="237" customFormat="1" x14ac:dyDescent="0.35">
      <c r="A219" s="239"/>
      <c r="B219" s="350"/>
      <c r="C219" s="350"/>
    </row>
    <row r="220" spans="1:3" s="237" customFormat="1" x14ac:dyDescent="0.35">
      <c r="A220" s="239"/>
      <c r="B220" s="350"/>
      <c r="C220" s="350"/>
    </row>
    <row r="221" spans="1:3" s="237" customFormat="1" x14ac:dyDescent="0.35">
      <c r="A221" s="239"/>
      <c r="B221" s="350"/>
      <c r="C221" s="350"/>
    </row>
    <row r="222" spans="1:3" s="237" customFormat="1" x14ac:dyDescent="0.35">
      <c r="A222" s="239"/>
      <c r="B222" s="350"/>
      <c r="C222" s="350"/>
    </row>
    <row r="223" spans="1:3" s="237" customFormat="1" x14ac:dyDescent="0.35">
      <c r="A223" s="239"/>
      <c r="B223" s="350"/>
      <c r="C223" s="350"/>
    </row>
    <row r="224" spans="1:3" s="237" customFormat="1" x14ac:dyDescent="0.35">
      <c r="A224" s="239"/>
      <c r="B224" s="350"/>
      <c r="C224" s="350"/>
    </row>
    <row r="225" spans="1:3" s="237" customFormat="1" x14ac:dyDescent="0.35">
      <c r="A225" s="239"/>
      <c r="B225" s="350"/>
      <c r="C225" s="350"/>
    </row>
    <row r="226" spans="1:3" s="237" customFormat="1" x14ac:dyDescent="0.35">
      <c r="A226" s="239"/>
      <c r="B226" s="350"/>
      <c r="C226" s="350"/>
    </row>
    <row r="227" spans="1:3" s="237" customFormat="1" x14ac:dyDescent="0.35">
      <c r="A227" s="239"/>
      <c r="B227" s="350"/>
      <c r="C227" s="350"/>
    </row>
    <row r="228" spans="1:3" s="237" customFormat="1" x14ac:dyDescent="0.35">
      <c r="A228" s="239"/>
      <c r="B228" s="350"/>
      <c r="C228" s="350"/>
    </row>
    <row r="229" spans="1:3" s="237" customFormat="1" x14ac:dyDescent="0.35">
      <c r="A229" s="239"/>
      <c r="B229" s="350"/>
      <c r="C229" s="350"/>
    </row>
    <row r="230" spans="1:3" s="237" customFormat="1" x14ac:dyDescent="0.35">
      <c r="A230" s="239"/>
      <c r="B230" s="350"/>
      <c r="C230" s="350"/>
    </row>
    <row r="231" spans="1:3" s="237" customFormat="1" x14ac:dyDescent="0.35">
      <c r="A231" s="239"/>
      <c r="B231" s="350"/>
      <c r="C231" s="350"/>
    </row>
    <row r="232" spans="1:3" s="237" customFormat="1" x14ac:dyDescent="0.35">
      <c r="A232" s="239"/>
      <c r="B232" s="350"/>
      <c r="C232" s="350"/>
    </row>
    <row r="233" spans="1:3" s="237" customFormat="1" x14ac:dyDescent="0.35">
      <c r="A233" s="239"/>
      <c r="B233" s="350"/>
      <c r="C233" s="350"/>
    </row>
    <row r="234" spans="1:3" s="237" customFormat="1" x14ac:dyDescent="0.35">
      <c r="A234" s="239"/>
      <c r="B234" s="350"/>
      <c r="C234" s="350"/>
    </row>
    <row r="235" spans="1:3" s="237" customFormat="1" x14ac:dyDescent="0.35">
      <c r="A235" s="239"/>
      <c r="B235" s="350"/>
      <c r="C235" s="350"/>
    </row>
    <row r="236" spans="1:3" s="237" customFormat="1" x14ac:dyDescent="0.35">
      <c r="A236" s="239"/>
      <c r="B236" s="350"/>
      <c r="C236" s="350"/>
    </row>
    <row r="237" spans="1:3" s="237" customFormat="1" x14ac:dyDescent="0.35">
      <c r="A237" s="239"/>
      <c r="B237" s="350"/>
      <c r="C237" s="350"/>
    </row>
    <row r="238" spans="1:3" s="237" customFormat="1" x14ac:dyDescent="0.35">
      <c r="A238" s="239"/>
      <c r="B238" s="350"/>
      <c r="C238" s="350"/>
    </row>
    <row r="239" spans="1:3" s="237" customFormat="1" x14ac:dyDescent="0.35">
      <c r="A239" s="239"/>
      <c r="B239" s="350"/>
      <c r="C239" s="350"/>
    </row>
    <row r="240" spans="1:3" s="237" customFormat="1" x14ac:dyDescent="0.35">
      <c r="A240" s="239"/>
      <c r="B240" s="350"/>
      <c r="C240" s="350"/>
    </row>
    <row r="241" spans="1:3" s="237" customFormat="1" x14ac:dyDescent="0.35">
      <c r="A241" s="239"/>
      <c r="B241" s="350"/>
      <c r="C241" s="350"/>
    </row>
    <row r="242" spans="1:3" s="237" customFormat="1" x14ac:dyDescent="0.35">
      <c r="A242" s="239"/>
      <c r="B242" s="350"/>
      <c r="C242" s="350"/>
    </row>
    <row r="243" spans="1:3" s="237" customFormat="1" x14ac:dyDescent="0.35">
      <c r="A243" s="239"/>
      <c r="B243" s="350"/>
      <c r="C243" s="350"/>
    </row>
    <row r="244" spans="1:3" s="237" customFormat="1" x14ac:dyDescent="0.35">
      <c r="A244" s="239"/>
      <c r="B244" s="350"/>
      <c r="C244" s="350"/>
    </row>
    <row r="245" spans="1:3" s="237" customFormat="1" x14ac:dyDescent="0.35">
      <c r="A245" s="239"/>
      <c r="B245" s="350"/>
      <c r="C245" s="350"/>
    </row>
    <row r="246" spans="1:3" s="237" customFormat="1" x14ac:dyDescent="0.35">
      <c r="A246" s="239"/>
      <c r="B246" s="350"/>
      <c r="C246" s="350"/>
    </row>
    <row r="247" spans="1:3" s="237" customFormat="1" x14ac:dyDescent="0.35">
      <c r="A247" s="239"/>
      <c r="B247" s="350"/>
      <c r="C247" s="350"/>
    </row>
    <row r="248" spans="1:3" s="237" customFormat="1" x14ac:dyDescent="0.35">
      <c r="A248" s="239"/>
      <c r="B248" s="350"/>
      <c r="C248" s="350"/>
    </row>
    <row r="249" spans="1:3" s="237" customFormat="1" x14ac:dyDescent="0.35">
      <c r="A249" s="239"/>
      <c r="B249" s="350"/>
      <c r="C249" s="350"/>
    </row>
    <row r="250" spans="1:3" s="237" customFormat="1" x14ac:dyDescent="0.35">
      <c r="A250" s="239"/>
      <c r="B250" s="350"/>
      <c r="C250" s="350"/>
    </row>
    <row r="251" spans="1:3" s="237" customFormat="1" x14ac:dyDescent="0.35">
      <c r="A251" s="239"/>
      <c r="B251" s="350"/>
      <c r="C251" s="350"/>
    </row>
    <row r="252" spans="1:3" s="237" customFormat="1" x14ac:dyDescent="0.35">
      <c r="A252" s="239"/>
      <c r="B252" s="350"/>
      <c r="C252" s="350"/>
    </row>
    <row r="253" spans="1:3" s="237" customFormat="1" x14ac:dyDescent="0.35">
      <c r="A253" s="239"/>
      <c r="B253" s="350"/>
      <c r="C253" s="350"/>
    </row>
    <row r="254" spans="1:3" s="237" customFormat="1" x14ac:dyDescent="0.35">
      <c r="A254" s="239"/>
      <c r="B254" s="350"/>
      <c r="C254" s="350"/>
    </row>
    <row r="255" spans="1:3" s="237" customFormat="1" x14ac:dyDescent="0.35">
      <c r="A255" s="239"/>
      <c r="B255" s="350"/>
      <c r="C255" s="350"/>
    </row>
    <row r="256" spans="1:3" s="237" customFormat="1" x14ac:dyDescent="0.35">
      <c r="A256" s="239"/>
      <c r="B256" s="350"/>
      <c r="C256" s="350"/>
    </row>
    <row r="257" spans="1:3" s="237" customFormat="1" x14ac:dyDescent="0.35">
      <c r="A257" s="239"/>
      <c r="B257" s="350"/>
      <c r="C257" s="350"/>
    </row>
    <row r="258" spans="1:3" s="237" customFormat="1" x14ac:dyDescent="0.35">
      <c r="A258" s="239"/>
      <c r="B258" s="350"/>
      <c r="C258" s="350"/>
    </row>
    <row r="259" spans="1:3" s="237" customFormat="1" x14ac:dyDescent="0.35">
      <c r="A259" s="239"/>
      <c r="B259" s="350"/>
      <c r="C259" s="350"/>
    </row>
    <row r="260" spans="1:3" s="237" customFormat="1" x14ac:dyDescent="0.35">
      <c r="A260" s="239"/>
      <c r="B260" s="350"/>
      <c r="C260" s="350"/>
    </row>
    <row r="261" spans="1:3" s="237" customFormat="1" x14ac:dyDescent="0.35">
      <c r="A261" s="239"/>
      <c r="B261" s="350"/>
      <c r="C261" s="350"/>
    </row>
    <row r="262" spans="1:3" s="237" customFormat="1" x14ac:dyDescent="0.35">
      <c r="A262" s="239"/>
      <c r="B262" s="350"/>
      <c r="C262" s="350"/>
    </row>
    <row r="263" spans="1:3" s="237" customFormat="1" x14ac:dyDescent="0.35">
      <c r="A263" s="239"/>
      <c r="B263" s="350"/>
      <c r="C263" s="350"/>
    </row>
    <row r="264" spans="1:3" s="237" customFormat="1" x14ac:dyDescent="0.35">
      <c r="A264" s="239"/>
      <c r="B264" s="350"/>
      <c r="C264" s="350"/>
    </row>
    <row r="265" spans="1:3" s="237" customFormat="1" x14ac:dyDescent="0.35">
      <c r="A265" s="239"/>
      <c r="B265" s="350"/>
      <c r="C265" s="350"/>
    </row>
    <row r="266" spans="1:3" s="237" customFormat="1" x14ac:dyDescent="0.35">
      <c r="A266" s="239"/>
      <c r="B266" s="350"/>
      <c r="C266" s="350"/>
    </row>
    <row r="267" spans="1:3" s="237" customFormat="1" x14ac:dyDescent="0.35">
      <c r="A267" s="239"/>
      <c r="B267" s="350"/>
      <c r="C267" s="350"/>
    </row>
    <row r="268" spans="1:3" s="237" customFormat="1" x14ac:dyDescent="0.35">
      <c r="A268" s="239"/>
      <c r="B268" s="350"/>
      <c r="C268" s="350"/>
    </row>
    <row r="269" spans="1:3" s="237" customFormat="1" x14ac:dyDescent="0.35">
      <c r="A269" s="239"/>
      <c r="B269" s="350"/>
      <c r="C269" s="350"/>
    </row>
    <row r="270" spans="1:3" s="237" customFormat="1" x14ac:dyDescent="0.35">
      <c r="A270" s="239"/>
      <c r="B270" s="350"/>
      <c r="C270" s="350"/>
    </row>
    <row r="271" spans="1:3" s="237" customFormat="1" x14ac:dyDescent="0.35">
      <c r="A271" s="239"/>
      <c r="B271" s="350"/>
      <c r="C271" s="350"/>
    </row>
    <row r="272" spans="1:3" s="237" customFormat="1" x14ac:dyDescent="0.35">
      <c r="A272" s="239"/>
      <c r="B272" s="350"/>
      <c r="C272" s="350"/>
    </row>
    <row r="273" spans="1:3" s="237" customFormat="1" x14ac:dyDescent="0.35">
      <c r="A273" s="239"/>
      <c r="B273" s="350"/>
      <c r="C273" s="350"/>
    </row>
    <row r="274" spans="1:3" s="237" customFormat="1" x14ac:dyDescent="0.35">
      <c r="A274" s="239"/>
      <c r="B274" s="350"/>
      <c r="C274" s="350"/>
    </row>
    <row r="275" spans="1:3" s="237" customFormat="1" x14ac:dyDescent="0.35">
      <c r="A275" s="239"/>
      <c r="B275" s="350"/>
      <c r="C275" s="350"/>
    </row>
    <row r="276" spans="1:3" s="237" customFormat="1" x14ac:dyDescent="0.35">
      <c r="A276" s="239"/>
      <c r="B276" s="350"/>
      <c r="C276" s="350"/>
    </row>
    <row r="277" spans="1:3" s="237" customFormat="1" x14ac:dyDescent="0.35">
      <c r="A277" s="239"/>
      <c r="B277" s="350"/>
      <c r="C277" s="350"/>
    </row>
    <row r="278" spans="1:3" s="237" customFormat="1" x14ac:dyDescent="0.35">
      <c r="A278" s="239"/>
      <c r="B278" s="350"/>
      <c r="C278" s="350"/>
    </row>
    <row r="279" spans="1:3" s="237" customFormat="1" x14ac:dyDescent="0.35">
      <c r="A279" s="239"/>
      <c r="B279" s="350"/>
      <c r="C279" s="350"/>
    </row>
    <row r="280" spans="1:3" s="237" customFormat="1" x14ac:dyDescent="0.35">
      <c r="A280" s="239"/>
      <c r="B280" s="350"/>
      <c r="C280" s="350"/>
    </row>
    <row r="281" spans="1:3" s="237" customFormat="1" x14ac:dyDescent="0.35">
      <c r="A281" s="239"/>
      <c r="B281" s="350"/>
      <c r="C281" s="350"/>
    </row>
    <row r="282" spans="1:3" s="237" customFormat="1" x14ac:dyDescent="0.35">
      <c r="A282" s="239"/>
      <c r="B282" s="350"/>
      <c r="C282" s="350"/>
    </row>
    <row r="283" spans="1:3" s="237" customFormat="1" x14ac:dyDescent="0.35">
      <c r="A283" s="239"/>
      <c r="B283" s="350"/>
      <c r="C283" s="350"/>
    </row>
    <row r="284" spans="1:3" s="237" customFormat="1" x14ac:dyDescent="0.35">
      <c r="A284" s="239"/>
      <c r="B284" s="350"/>
      <c r="C284" s="350"/>
    </row>
    <row r="285" spans="1:3" s="237" customFormat="1" x14ac:dyDescent="0.35">
      <c r="A285" s="239"/>
      <c r="B285" s="350"/>
      <c r="C285" s="350"/>
    </row>
    <row r="286" spans="1:3" s="237" customFormat="1" x14ac:dyDescent="0.35">
      <c r="A286" s="239"/>
      <c r="B286" s="350"/>
      <c r="C286" s="350"/>
    </row>
    <row r="287" spans="1:3" s="237" customFormat="1" x14ac:dyDescent="0.35">
      <c r="A287" s="239"/>
      <c r="B287" s="350"/>
      <c r="C287" s="350"/>
    </row>
    <row r="288" spans="1:3" s="237" customFormat="1" x14ac:dyDescent="0.35">
      <c r="A288" s="239"/>
      <c r="B288" s="350"/>
      <c r="C288" s="350"/>
    </row>
    <row r="289" spans="1:3" s="237" customFormat="1" x14ac:dyDescent="0.35">
      <c r="A289" s="239"/>
      <c r="B289" s="350"/>
      <c r="C289" s="350"/>
    </row>
    <row r="290" spans="1:3" s="237" customFormat="1" x14ac:dyDescent="0.35">
      <c r="A290" s="239"/>
      <c r="B290" s="350"/>
      <c r="C290" s="350"/>
    </row>
    <row r="291" spans="1:3" s="237" customFormat="1" x14ac:dyDescent="0.35">
      <c r="A291" s="239"/>
      <c r="B291" s="350"/>
      <c r="C291" s="350"/>
    </row>
    <row r="292" spans="1:3" s="237" customFormat="1" x14ac:dyDescent="0.35">
      <c r="A292" s="239"/>
      <c r="B292" s="350"/>
      <c r="C292" s="350"/>
    </row>
    <row r="293" spans="1:3" s="237" customFormat="1" x14ac:dyDescent="0.35">
      <c r="A293" s="239"/>
      <c r="B293" s="350"/>
      <c r="C293" s="350"/>
    </row>
    <row r="294" spans="1:3" s="237" customFormat="1" x14ac:dyDescent="0.35">
      <c r="A294" s="239"/>
      <c r="B294" s="350"/>
      <c r="C294" s="350"/>
    </row>
    <row r="295" spans="1:3" s="237" customFormat="1" x14ac:dyDescent="0.35">
      <c r="A295" s="239"/>
      <c r="B295" s="350"/>
      <c r="C295" s="350"/>
    </row>
    <row r="296" spans="1:3" s="237" customFormat="1" x14ac:dyDescent="0.35">
      <c r="A296" s="239"/>
      <c r="B296" s="350"/>
      <c r="C296" s="350"/>
    </row>
    <row r="297" spans="1:3" s="237" customFormat="1" x14ac:dyDescent="0.35">
      <c r="A297" s="239"/>
      <c r="B297" s="350"/>
      <c r="C297" s="350"/>
    </row>
    <row r="298" spans="1:3" s="237" customFormat="1" x14ac:dyDescent="0.35">
      <c r="A298" s="239"/>
      <c r="B298" s="350"/>
      <c r="C298" s="350"/>
    </row>
    <row r="299" spans="1:3" s="237" customFormat="1" x14ac:dyDescent="0.35">
      <c r="A299" s="239"/>
      <c r="B299" s="350"/>
      <c r="C299" s="350"/>
    </row>
    <row r="300" spans="1:3" s="237" customFormat="1" x14ac:dyDescent="0.35">
      <c r="A300" s="239"/>
      <c r="B300" s="350"/>
      <c r="C300" s="350"/>
    </row>
    <row r="301" spans="1:3" s="237" customFormat="1" x14ac:dyDescent="0.35">
      <c r="A301" s="239"/>
      <c r="B301" s="350"/>
      <c r="C301" s="350"/>
    </row>
    <row r="302" spans="1:3" s="237" customFormat="1" x14ac:dyDescent="0.35">
      <c r="A302" s="239"/>
      <c r="B302" s="350"/>
      <c r="C302" s="350"/>
    </row>
    <row r="303" spans="1:3" s="237" customFormat="1" x14ac:dyDescent="0.35">
      <c r="A303" s="239"/>
      <c r="B303" s="350"/>
      <c r="C303" s="350"/>
    </row>
    <row r="304" spans="1:3" s="237" customFormat="1" x14ac:dyDescent="0.35">
      <c r="A304" s="239"/>
      <c r="B304" s="350"/>
      <c r="C304" s="350"/>
    </row>
    <row r="305" spans="1:3" s="237" customFormat="1" x14ac:dyDescent="0.35">
      <c r="A305" s="239"/>
      <c r="B305" s="350"/>
      <c r="C305" s="350"/>
    </row>
    <row r="306" spans="1:3" s="237" customFormat="1" x14ac:dyDescent="0.35">
      <c r="A306" s="239"/>
      <c r="B306" s="350"/>
      <c r="C306" s="350"/>
    </row>
    <row r="307" spans="1:3" s="237" customFormat="1" x14ac:dyDescent="0.35">
      <c r="A307" s="239"/>
      <c r="B307" s="350"/>
      <c r="C307" s="350"/>
    </row>
    <row r="308" spans="1:3" s="237" customFormat="1" x14ac:dyDescent="0.35">
      <c r="A308" s="239"/>
      <c r="B308" s="350"/>
      <c r="C308" s="350"/>
    </row>
    <row r="309" spans="1:3" s="237" customFormat="1" x14ac:dyDescent="0.35">
      <c r="A309" s="239"/>
      <c r="B309" s="350"/>
      <c r="C309" s="350"/>
    </row>
    <row r="310" spans="1:3" s="237" customFormat="1" x14ac:dyDescent="0.35">
      <c r="A310" s="239"/>
      <c r="B310" s="350"/>
      <c r="C310" s="350"/>
    </row>
    <row r="311" spans="1:3" s="237" customFormat="1" x14ac:dyDescent="0.35">
      <c r="A311" s="239"/>
      <c r="B311" s="350"/>
      <c r="C311" s="350"/>
    </row>
    <row r="312" spans="1:3" s="237" customFormat="1" x14ac:dyDescent="0.35">
      <c r="A312" s="239"/>
      <c r="B312" s="350"/>
      <c r="C312" s="350"/>
    </row>
    <row r="313" spans="1:3" s="237" customFormat="1" x14ac:dyDescent="0.35">
      <c r="A313" s="239"/>
      <c r="B313" s="350"/>
      <c r="C313" s="350"/>
    </row>
    <row r="314" spans="1:3" s="237" customFormat="1" x14ac:dyDescent="0.35">
      <c r="A314" s="239"/>
      <c r="B314" s="350"/>
      <c r="C314" s="350"/>
    </row>
    <row r="315" spans="1:3" s="237" customFormat="1" x14ac:dyDescent="0.35">
      <c r="A315" s="239"/>
      <c r="B315" s="350"/>
      <c r="C315" s="350"/>
    </row>
    <row r="316" spans="1:3" s="237" customFormat="1" x14ac:dyDescent="0.35">
      <c r="A316" s="239"/>
      <c r="B316" s="350"/>
      <c r="C316" s="350"/>
    </row>
    <row r="317" spans="1:3" s="237" customFormat="1" x14ac:dyDescent="0.35">
      <c r="A317" s="239"/>
      <c r="B317" s="350"/>
      <c r="C317" s="350"/>
    </row>
    <row r="318" spans="1:3" s="237" customFormat="1" x14ac:dyDescent="0.35">
      <c r="A318" s="239"/>
      <c r="B318" s="350"/>
      <c r="C318" s="350"/>
    </row>
    <row r="319" spans="1:3" s="237" customFormat="1" x14ac:dyDescent="0.35">
      <c r="A319" s="239"/>
      <c r="B319" s="350"/>
      <c r="C319" s="350"/>
    </row>
    <row r="320" spans="1:3" s="237" customFormat="1" x14ac:dyDescent="0.35">
      <c r="A320" s="239"/>
      <c r="B320" s="350"/>
      <c r="C320" s="350"/>
    </row>
    <row r="321" spans="1:3" s="237" customFormat="1" x14ac:dyDescent="0.35">
      <c r="A321" s="239"/>
      <c r="B321" s="350"/>
      <c r="C321" s="350"/>
    </row>
    <row r="322" spans="1:3" s="237" customFormat="1" x14ac:dyDescent="0.35">
      <c r="A322" s="239"/>
      <c r="B322" s="350"/>
      <c r="C322" s="350"/>
    </row>
    <row r="323" spans="1:3" s="237" customFormat="1" x14ac:dyDescent="0.35">
      <c r="A323" s="239"/>
      <c r="B323" s="350"/>
      <c r="C323" s="350"/>
    </row>
    <row r="324" spans="1:3" s="237" customFormat="1" x14ac:dyDescent="0.35">
      <c r="A324" s="239"/>
      <c r="B324" s="350"/>
      <c r="C324" s="350"/>
    </row>
    <row r="325" spans="1:3" s="237" customFormat="1" x14ac:dyDescent="0.35">
      <c r="A325" s="239"/>
      <c r="B325" s="350"/>
      <c r="C325" s="350"/>
    </row>
    <row r="326" spans="1:3" s="237" customFormat="1" x14ac:dyDescent="0.35">
      <c r="A326" s="239"/>
      <c r="B326" s="350"/>
      <c r="C326" s="350"/>
    </row>
    <row r="327" spans="1:3" s="237" customFormat="1" x14ac:dyDescent="0.35">
      <c r="A327" s="239"/>
      <c r="B327" s="350"/>
      <c r="C327" s="350"/>
    </row>
    <row r="328" spans="1:3" s="237" customFormat="1" x14ac:dyDescent="0.35">
      <c r="A328" s="239"/>
      <c r="B328" s="350"/>
      <c r="C328" s="350"/>
    </row>
    <row r="329" spans="1:3" s="237" customFormat="1" x14ac:dyDescent="0.35">
      <c r="A329" s="239"/>
      <c r="B329" s="350"/>
      <c r="C329" s="350"/>
    </row>
    <row r="330" spans="1:3" s="237" customFormat="1" x14ac:dyDescent="0.35">
      <c r="A330" s="239"/>
      <c r="B330" s="350"/>
      <c r="C330" s="350"/>
    </row>
    <row r="331" spans="1:3" s="237" customFormat="1" x14ac:dyDescent="0.35">
      <c r="A331" s="239"/>
      <c r="B331" s="350"/>
      <c r="C331" s="350"/>
    </row>
    <row r="332" spans="1:3" s="237" customFormat="1" x14ac:dyDescent="0.35">
      <c r="A332" s="239"/>
      <c r="B332" s="350"/>
      <c r="C332" s="350"/>
    </row>
    <row r="333" spans="1:3" s="237" customFormat="1" x14ac:dyDescent="0.35">
      <c r="A333" s="239"/>
      <c r="B333" s="350"/>
      <c r="C333" s="350"/>
    </row>
    <row r="334" spans="1:3" s="237" customFormat="1" x14ac:dyDescent="0.35">
      <c r="A334" s="239"/>
      <c r="B334" s="350"/>
      <c r="C334" s="350"/>
    </row>
    <row r="335" spans="1:3" s="237" customFormat="1" x14ac:dyDescent="0.35">
      <c r="A335" s="239"/>
      <c r="B335" s="350"/>
      <c r="C335" s="350"/>
    </row>
    <row r="336" spans="1:3" s="237" customFormat="1" x14ac:dyDescent="0.35">
      <c r="A336" s="239"/>
      <c r="B336" s="350"/>
      <c r="C336" s="350"/>
    </row>
    <row r="337" spans="1:3" s="237" customFormat="1" x14ac:dyDescent="0.35">
      <c r="A337" s="239"/>
      <c r="B337" s="350"/>
      <c r="C337" s="350"/>
    </row>
    <row r="338" spans="1:3" s="237" customFormat="1" x14ac:dyDescent="0.35">
      <c r="A338" s="239"/>
      <c r="B338" s="350"/>
      <c r="C338" s="350"/>
    </row>
    <row r="339" spans="1:3" s="237" customFormat="1" x14ac:dyDescent="0.35">
      <c r="A339" s="239"/>
      <c r="B339" s="350"/>
      <c r="C339" s="350"/>
    </row>
    <row r="340" spans="1:3" s="237" customFormat="1" x14ac:dyDescent="0.35">
      <c r="A340" s="239"/>
      <c r="B340" s="350"/>
      <c r="C340" s="350"/>
    </row>
    <row r="341" spans="1:3" s="237" customFormat="1" x14ac:dyDescent="0.35">
      <c r="A341" s="239"/>
      <c r="B341" s="350"/>
      <c r="C341" s="350"/>
    </row>
    <row r="342" spans="1:3" s="237" customFormat="1" x14ac:dyDescent="0.35">
      <c r="A342" s="239"/>
      <c r="B342" s="350"/>
      <c r="C342" s="350"/>
    </row>
    <row r="343" spans="1:3" s="237" customFormat="1" x14ac:dyDescent="0.35">
      <c r="A343" s="239"/>
      <c r="B343" s="350"/>
      <c r="C343" s="350"/>
    </row>
    <row r="344" spans="1:3" s="237" customFormat="1" x14ac:dyDescent="0.35">
      <c r="A344" s="239"/>
      <c r="B344" s="350"/>
      <c r="C344" s="350"/>
    </row>
    <row r="345" spans="1:3" s="237" customFormat="1" x14ac:dyDescent="0.35">
      <c r="A345" s="239"/>
      <c r="B345" s="350"/>
      <c r="C345" s="350"/>
    </row>
    <row r="346" spans="1:3" s="237" customFormat="1" x14ac:dyDescent="0.35">
      <c r="A346" s="239"/>
      <c r="B346" s="350"/>
      <c r="C346" s="350"/>
    </row>
    <row r="347" spans="1:3" s="237" customFormat="1" x14ac:dyDescent="0.35">
      <c r="A347" s="239"/>
      <c r="B347" s="350"/>
      <c r="C347" s="350"/>
    </row>
    <row r="348" spans="1:3" s="237" customFormat="1" x14ac:dyDescent="0.35">
      <c r="A348" s="239"/>
      <c r="B348" s="350"/>
      <c r="C348" s="350"/>
    </row>
    <row r="349" spans="1:3" s="237" customFormat="1" x14ac:dyDescent="0.35">
      <c r="A349" s="239"/>
      <c r="B349" s="350"/>
      <c r="C349" s="350"/>
    </row>
    <row r="350" spans="1:3" s="237" customFormat="1" x14ac:dyDescent="0.35">
      <c r="A350" s="239"/>
      <c r="B350" s="350"/>
      <c r="C350" s="350"/>
    </row>
    <row r="351" spans="1:3" s="237" customFormat="1" x14ac:dyDescent="0.35">
      <c r="A351" s="239"/>
      <c r="B351" s="350"/>
      <c r="C351" s="350"/>
    </row>
    <row r="352" spans="1:3" s="237" customFormat="1" x14ac:dyDescent="0.35">
      <c r="A352" s="239"/>
      <c r="B352" s="350"/>
      <c r="C352" s="350"/>
    </row>
    <row r="353" spans="1:3" s="237" customFormat="1" x14ac:dyDescent="0.35">
      <c r="A353" s="239"/>
      <c r="B353" s="350"/>
      <c r="C353" s="350"/>
    </row>
    <row r="354" spans="1:3" s="237" customFormat="1" x14ac:dyDescent="0.35">
      <c r="A354" s="239"/>
      <c r="B354" s="350"/>
      <c r="C354" s="350"/>
    </row>
    <row r="355" spans="1:3" s="237" customFormat="1" x14ac:dyDescent="0.35">
      <c r="A355" s="239"/>
      <c r="B355" s="350"/>
      <c r="C355" s="350"/>
    </row>
    <row r="356" spans="1:3" s="237" customFormat="1" x14ac:dyDescent="0.35">
      <c r="A356" s="239"/>
      <c r="B356" s="350"/>
      <c r="C356" s="350"/>
    </row>
    <row r="357" spans="1:3" s="237" customFormat="1" x14ac:dyDescent="0.35">
      <c r="A357" s="239"/>
      <c r="B357" s="350"/>
      <c r="C357" s="350"/>
    </row>
    <row r="358" spans="1:3" s="237" customFormat="1" x14ac:dyDescent="0.35">
      <c r="A358" s="239"/>
      <c r="B358" s="350"/>
      <c r="C358" s="350"/>
    </row>
    <row r="359" spans="1:3" s="237" customFormat="1" x14ac:dyDescent="0.35">
      <c r="A359" s="239"/>
      <c r="B359" s="350"/>
      <c r="C359" s="350"/>
    </row>
    <row r="360" spans="1:3" s="237" customFormat="1" x14ac:dyDescent="0.35">
      <c r="A360" s="239"/>
      <c r="B360" s="350"/>
      <c r="C360" s="350"/>
    </row>
    <row r="361" spans="1:3" s="237" customFormat="1" x14ac:dyDescent="0.35">
      <c r="A361" s="239"/>
      <c r="B361" s="350"/>
      <c r="C361" s="350"/>
    </row>
    <row r="362" spans="1:3" s="237" customFormat="1" x14ac:dyDescent="0.35">
      <c r="A362" s="239"/>
      <c r="B362" s="350"/>
      <c r="C362" s="350"/>
    </row>
    <row r="363" spans="1:3" s="237" customFormat="1" x14ac:dyDescent="0.35">
      <c r="A363" s="239"/>
      <c r="B363" s="350"/>
      <c r="C363" s="350"/>
    </row>
    <row r="364" spans="1:3" s="237" customFormat="1" x14ac:dyDescent="0.35">
      <c r="A364" s="239"/>
      <c r="B364" s="350"/>
      <c r="C364" s="350"/>
    </row>
    <row r="365" spans="1:3" s="237" customFormat="1" x14ac:dyDescent="0.35">
      <c r="A365" s="239"/>
      <c r="B365" s="350"/>
      <c r="C365" s="350"/>
    </row>
    <row r="366" spans="1:3" s="237" customFormat="1" x14ac:dyDescent="0.35">
      <c r="A366" s="239"/>
      <c r="B366" s="350"/>
      <c r="C366" s="350"/>
    </row>
    <row r="367" spans="1:3" s="237" customFormat="1" x14ac:dyDescent="0.35">
      <c r="A367" s="239"/>
      <c r="B367" s="350"/>
      <c r="C367" s="350"/>
    </row>
    <row r="368" spans="1:3" s="237" customFormat="1" x14ac:dyDescent="0.35">
      <c r="A368" s="239"/>
      <c r="B368" s="350"/>
      <c r="C368" s="350"/>
    </row>
    <row r="369" spans="1:3" s="237" customFormat="1" x14ac:dyDescent="0.35">
      <c r="A369" s="239"/>
      <c r="B369" s="350"/>
      <c r="C369" s="350"/>
    </row>
    <row r="370" spans="1:3" s="237" customFormat="1" x14ac:dyDescent="0.35">
      <c r="A370" s="239"/>
      <c r="B370" s="350"/>
      <c r="C370" s="350"/>
    </row>
    <row r="371" spans="1:3" s="237" customFormat="1" x14ac:dyDescent="0.35">
      <c r="A371" s="239"/>
      <c r="B371" s="350"/>
      <c r="C371" s="350"/>
    </row>
    <row r="372" spans="1:3" s="237" customFormat="1" x14ac:dyDescent="0.35">
      <c r="A372" s="239"/>
      <c r="B372" s="350"/>
      <c r="C372" s="350"/>
    </row>
    <row r="373" spans="1:3" s="237" customFormat="1" x14ac:dyDescent="0.35">
      <c r="A373" s="239"/>
      <c r="B373" s="350"/>
      <c r="C373" s="350"/>
    </row>
    <row r="374" spans="1:3" s="237" customFormat="1" x14ac:dyDescent="0.35">
      <c r="A374" s="239"/>
      <c r="B374" s="350"/>
      <c r="C374" s="350"/>
    </row>
    <row r="375" spans="1:3" s="237" customFormat="1" x14ac:dyDescent="0.35">
      <c r="A375" s="239"/>
      <c r="B375" s="350"/>
      <c r="C375" s="350"/>
    </row>
    <row r="376" spans="1:3" s="237" customFormat="1" x14ac:dyDescent="0.35">
      <c r="A376" s="239"/>
      <c r="B376" s="350"/>
      <c r="C376" s="350"/>
    </row>
    <row r="377" spans="1:3" s="237" customFormat="1" x14ac:dyDescent="0.35">
      <c r="A377" s="239"/>
      <c r="B377" s="350"/>
      <c r="C377" s="350"/>
    </row>
    <row r="378" spans="1:3" s="237" customFormat="1" x14ac:dyDescent="0.35">
      <c r="A378" s="239"/>
      <c r="B378" s="350"/>
      <c r="C378" s="350"/>
    </row>
    <row r="379" spans="1:3" s="237" customFormat="1" x14ac:dyDescent="0.35">
      <c r="A379" s="239"/>
      <c r="B379" s="350"/>
      <c r="C379" s="350"/>
    </row>
    <row r="380" spans="1:3" s="237" customFormat="1" x14ac:dyDescent="0.35">
      <c r="A380" s="239"/>
      <c r="B380" s="350"/>
      <c r="C380" s="350"/>
    </row>
    <row r="381" spans="1:3" s="237" customFormat="1" x14ac:dyDescent="0.35">
      <c r="A381" s="239"/>
      <c r="B381" s="350"/>
      <c r="C381" s="350"/>
    </row>
    <row r="382" spans="1:3" s="237" customFormat="1" x14ac:dyDescent="0.35">
      <c r="A382" s="239"/>
      <c r="B382" s="350"/>
      <c r="C382" s="350"/>
    </row>
    <row r="383" spans="1:3" s="237" customFormat="1" x14ac:dyDescent="0.35">
      <c r="A383" s="239"/>
      <c r="B383" s="350"/>
      <c r="C383" s="350"/>
    </row>
    <row r="384" spans="1:3" s="237" customFormat="1" x14ac:dyDescent="0.35">
      <c r="A384" s="239"/>
      <c r="B384" s="350"/>
      <c r="C384" s="350"/>
    </row>
    <row r="385" spans="1:3" s="237" customFormat="1" x14ac:dyDescent="0.35">
      <c r="A385" s="239"/>
      <c r="B385" s="350"/>
      <c r="C385" s="350"/>
    </row>
    <row r="386" spans="1:3" s="237" customFormat="1" x14ac:dyDescent="0.35">
      <c r="A386" s="239"/>
      <c r="B386" s="350"/>
      <c r="C386" s="350"/>
    </row>
    <row r="387" spans="1:3" s="237" customFormat="1" x14ac:dyDescent="0.35">
      <c r="A387" s="239"/>
      <c r="B387" s="350"/>
      <c r="C387" s="350"/>
    </row>
    <row r="388" spans="1:3" s="237" customFormat="1" x14ac:dyDescent="0.35">
      <c r="A388" s="239"/>
      <c r="B388" s="350"/>
      <c r="C388" s="350"/>
    </row>
    <row r="389" spans="1:3" s="237" customFormat="1" x14ac:dyDescent="0.35">
      <c r="A389" s="239"/>
      <c r="B389" s="350"/>
      <c r="C389" s="350"/>
    </row>
    <row r="390" spans="1:3" s="237" customFormat="1" x14ac:dyDescent="0.35">
      <c r="A390" s="239"/>
      <c r="B390" s="350"/>
      <c r="C390" s="350"/>
    </row>
    <row r="391" spans="1:3" s="237" customFormat="1" x14ac:dyDescent="0.35">
      <c r="A391" s="239"/>
      <c r="B391" s="350"/>
      <c r="C391" s="350"/>
    </row>
    <row r="392" spans="1:3" s="237" customFormat="1" x14ac:dyDescent="0.35">
      <c r="A392" s="239"/>
      <c r="B392" s="350"/>
      <c r="C392" s="350"/>
    </row>
    <row r="393" spans="1:3" s="237" customFormat="1" x14ac:dyDescent="0.35">
      <c r="A393" s="239"/>
      <c r="B393" s="350"/>
      <c r="C393" s="350"/>
    </row>
    <row r="394" spans="1:3" s="237" customFormat="1" x14ac:dyDescent="0.35">
      <c r="A394" s="239"/>
      <c r="B394" s="350"/>
      <c r="C394" s="350"/>
    </row>
    <row r="395" spans="1:3" s="237" customFormat="1" x14ac:dyDescent="0.35">
      <c r="A395" s="239"/>
      <c r="B395" s="350"/>
      <c r="C395" s="350"/>
    </row>
    <row r="396" spans="1:3" s="237" customFormat="1" x14ac:dyDescent="0.35">
      <c r="A396" s="239"/>
      <c r="B396" s="350"/>
      <c r="C396" s="350"/>
    </row>
    <row r="397" spans="1:3" s="237" customFormat="1" x14ac:dyDescent="0.35">
      <c r="A397" s="239"/>
      <c r="B397" s="350"/>
      <c r="C397" s="350"/>
    </row>
    <row r="398" spans="1:3" s="237" customFormat="1" x14ac:dyDescent="0.35">
      <c r="A398" s="239"/>
      <c r="B398" s="350"/>
      <c r="C398" s="350"/>
    </row>
    <row r="399" spans="1:3" s="237" customFormat="1" x14ac:dyDescent="0.35">
      <c r="A399" s="239"/>
      <c r="B399" s="350"/>
      <c r="C399" s="350"/>
    </row>
    <row r="400" spans="1:3" s="237" customFormat="1" x14ac:dyDescent="0.35">
      <c r="A400" s="239"/>
      <c r="B400" s="350"/>
      <c r="C400" s="350"/>
    </row>
    <row r="401" spans="1:3" s="237" customFormat="1" x14ac:dyDescent="0.35">
      <c r="A401" s="239"/>
      <c r="B401" s="350"/>
      <c r="C401" s="350"/>
    </row>
    <row r="402" spans="1:3" s="237" customFormat="1" x14ac:dyDescent="0.35">
      <c r="A402" s="239"/>
      <c r="B402" s="350"/>
      <c r="C402" s="350"/>
    </row>
    <row r="403" spans="1:3" s="237" customFormat="1" x14ac:dyDescent="0.35">
      <c r="A403" s="239"/>
      <c r="B403" s="350"/>
      <c r="C403" s="350"/>
    </row>
    <row r="404" spans="1:3" s="237" customFormat="1" x14ac:dyDescent="0.35">
      <c r="A404" s="239"/>
      <c r="B404" s="350"/>
      <c r="C404" s="350"/>
    </row>
    <row r="405" spans="1:3" s="237" customFormat="1" x14ac:dyDescent="0.35">
      <c r="A405" s="239"/>
      <c r="B405" s="350"/>
      <c r="C405" s="350"/>
    </row>
    <row r="406" spans="1:3" s="237" customFormat="1" x14ac:dyDescent="0.35">
      <c r="A406" s="239"/>
      <c r="B406" s="350"/>
      <c r="C406" s="350"/>
    </row>
    <row r="407" spans="1:3" s="237" customFormat="1" x14ac:dyDescent="0.35">
      <c r="A407" s="239"/>
      <c r="B407" s="350"/>
      <c r="C407" s="350"/>
    </row>
    <row r="408" spans="1:3" s="237" customFormat="1" x14ac:dyDescent="0.35">
      <c r="A408" s="239"/>
      <c r="B408" s="350"/>
      <c r="C408" s="350"/>
    </row>
    <row r="409" spans="1:3" s="237" customFormat="1" x14ac:dyDescent="0.35">
      <c r="A409" s="239"/>
      <c r="B409" s="350"/>
      <c r="C409" s="350"/>
    </row>
    <row r="410" spans="1:3" s="237" customFormat="1" x14ac:dyDescent="0.35">
      <c r="A410" s="239"/>
      <c r="B410" s="350"/>
      <c r="C410" s="350"/>
    </row>
    <row r="411" spans="1:3" s="237" customFormat="1" x14ac:dyDescent="0.35">
      <c r="A411" s="239"/>
      <c r="B411" s="350"/>
      <c r="C411" s="350"/>
    </row>
    <row r="412" spans="1:3" s="237" customFormat="1" x14ac:dyDescent="0.35">
      <c r="A412" s="239"/>
      <c r="B412" s="350"/>
      <c r="C412" s="350"/>
    </row>
    <row r="413" spans="1:3" s="237" customFormat="1" x14ac:dyDescent="0.35">
      <c r="A413" s="239"/>
      <c r="B413" s="350"/>
      <c r="C413" s="350"/>
    </row>
    <row r="414" spans="1:3" s="237" customFormat="1" x14ac:dyDescent="0.35">
      <c r="A414" s="239"/>
      <c r="B414" s="350"/>
      <c r="C414" s="350"/>
    </row>
    <row r="415" spans="1:3" s="237" customFormat="1" x14ac:dyDescent="0.35">
      <c r="A415" s="239"/>
      <c r="B415" s="350"/>
      <c r="C415" s="350"/>
    </row>
    <row r="416" spans="1:3" s="237" customFormat="1" x14ac:dyDescent="0.35">
      <c r="A416" s="239"/>
      <c r="B416" s="350"/>
      <c r="C416" s="350"/>
    </row>
    <row r="417" spans="1:3" s="237" customFormat="1" x14ac:dyDescent="0.35">
      <c r="A417" s="239"/>
      <c r="B417" s="350"/>
      <c r="C417" s="350"/>
    </row>
    <row r="418" spans="1:3" s="237" customFormat="1" x14ac:dyDescent="0.35">
      <c r="A418" s="239"/>
      <c r="B418" s="350"/>
      <c r="C418" s="350"/>
    </row>
    <row r="419" spans="1:3" s="237" customFormat="1" x14ac:dyDescent="0.35">
      <c r="A419" s="239"/>
      <c r="B419" s="350"/>
      <c r="C419" s="350"/>
    </row>
    <row r="420" spans="1:3" s="237" customFormat="1" x14ac:dyDescent="0.35">
      <c r="A420" s="239"/>
      <c r="B420" s="350"/>
      <c r="C420" s="350"/>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796875" defaultRowHeight="14" x14ac:dyDescent="0.3"/>
  <cols>
    <col min="1" max="1" width="85.1796875" style="17" customWidth="1"/>
    <col min="2" max="2" width="3.453125" style="17" customWidth="1"/>
    <col min="3" max="3" width="26.54296875" style="17" customWidth="1"/>
    <col min="4" max="5" width="9.1796875" style="17"/>
    <col min="6" max="6" width="34.453125" style="17" customWidth="1"/>
    <col min="7" max="16384" width="9.1796875" style="17"/>
  </cols>
  <sheetData>
    <row r="1" spans="1:9" s="1" customFormat="1" ht="35.15" customHeight="1" x14ac:dyDescent="0.35">
      <c r="A1" s="105" t="s">
        <v>39</v>
      </c>
      <c r="B1" s="360" t="s">
        <v>3</v>
      </c>
      <c r="C1" s="360" t="s">
        <v>3</v>
      </c>
      <c r="D1" s="360" t="s">
        <v>3</v>
      </c>
      <c r="E1" s="360" t="s">
        <v>3</v>
      </c>
    </row>
    <row r="2" spans="1:9" s="1" customFormat="1" ht="15.5" x14ac:dyDescent="0.35">
      <c r="A2" s="361" t="s">
        <v>3</v>
      </c>
      <c r="B2" s="362" t="s">
        <v>3</v>
      </c>
      <c r="C2" s="362" t="s">
        <v>3</v>
      </c>
      <c r="D2" s="362" t="s">
        <v>3</v>
      </c>
      <c r="E2" s="362" t="s">
        <v>3</v>
      </c>
    </row>
    <row r="3" spans="1:9" s="1" customFormat="1" ht="56" x14ac:dyDescent="0.35">
      <c r="A3" s="13" t="s">
        <v>454</v>
      </c>
      <c r="B3" s="360" t="s">
        <v>3</v>
      </c>
      <c r="C3" s="360" t="s">
        <v>3</v>
      </c>
      <c r="D3" s="360" t="s">
        <v>3</v>
      </c>
      <c r="E3" s="360" t="s">
        <v>3</v>
      </c>
      <c r="F3" s="401"/>
      <c r="G3" s="401"/>
      <c r="H3" s="401"/>
      <c r="I3" s="401"/>
    </row>
    <row r="4" spans="1:9" s="1" customFormat="1" ht="15.5" x14ac:dyDescent="0.35">
      <c r="A4" s="361" t="s">
        <v>3</v>
      </c>
      <c r="B4" s="362" t="s">
        <v>3</v>
      </c>
      <c r="C4" s="362" t="s">
        <v>3</v>
      </c>
      <c r="D4" s="362" t="s">
        <v>3</v>
      </c>
      <c r="E4" s="362" t="s">
        <v>3</v>
      </c>
    </row>
    <row r="5" spans="1:9" s="1" customFormat="1" ht="42" x14ac:dyDescent="0.35">
      <c r="A5" s="544" t="s">
        <v>557</v>
      </c>
      <c r="B5" s="360" t="s">
        <v>3</v>
      </c>
      <c r="C5" s="360" t="s">
        <v>3</v>
      </c>
      <c r="D5" s="360" t="s">
        <v>3</v>
      </c>
      <c r="E5" s="360" t="s">
        <v>3</v>
      </c>
    </row>
    <row r="6" spans="1:9" s="1" customFormat="1" ht="15.5" x14ac:dyDescent="0.35">
      <c r="A6" s="361" t="s">
        <v>3</v>
      </c>
      <c r="B6" s="362" t="s">
        <v>3</v>
      </c>
      <c r="C6" s="362" t="s">
        <v>3</v>
      </c>
      <c r="D6" s="362" t="s">
        <v>3</v>
      </c>
      <c r="E6" s="362" t="s">
        <v>3</v>
      </c>
    </row>
    <row r="7" spans="1:9" s="401" customFormat="1" ht="224" x14ac:dyDescent="0.35">
      <c r="A7" s="16" t="s">
        <v>561</v>
      </c>
      <c r="B7" s="359" t="s">
        <v>3</v>
      </c>
      <c r="C7" s="359" t="s">
        <v>3</v>
      </c>
      <c r="D7" s="359" t="s">
        <v>3</v>
      </c>
      <c r="E7" s="359" t="s">
        <v>3</v>
      </c>
    </row>
    <row r="8" spans="1:9" ht="30" customHeight="1" x14ac:dyDescent="0.35">
      <c r="A8" s="361" t="s">
        <v>3</v>
      </c>
      <c r="B8" s="362" t="s">
        <v>3</v>
      </c>
      <c r="C8" s="362" t="s">
        <v>3</v>
      </c>
      <c r="D8" s="362" t="s">
        <v>3</v>
      </c>
      <c r="E8" s="362" t="s">
        <v>3</v>
      </c>
    </row>
    <row r="9" spans="1:9" s="106" customFormat="1" ht="40.4" customHeight="1" x14ac:dyDescent="0.35">
      <c r="A9" s="16" t="s">
        <v>456</v>
      </c>
      <c r="B9" s="359" t="s">
        <v>3</v>
      </c>
      <c r="C9" s="359" t="s">
        <v>3</v>
      </c>
      <c r="D9" s="359" t="s">
        <v>3</v>
      </c>
      <c r="E9" s="359" t="s">
        <v>3</v>
      </c>
    </row>
    <row r="10" spans="1:9" ht="30" customHeight="1" x14ac:dyDescent="0.35">
      <c r="A10" s="361" t="s">
        <v>3</v>
      </c>
      <c r="B10" s="362" t="s">
        <v>3</v>
      </c>
      <c r="C10" s="362" t="s">
        <v>3</v>
      </c>
      <c r="D10" s="362" t="s">
        <v>3</v>
      </c>
      <c r="E10" s="362" t="s">
        <v>3</v>
      </c>
    </row>
    <row r="11" spans="1:9" ht="111" customHeight="1" x14ac:dyDescent="0.3">
      <c r="A11" s="16" t="s">
        <v>560</v>
      </c>
      <c r="B11" s="360" t="s">
        <v>3</v>
      </c>
      <c r="C11" s="360" t="s">
        <v>3</v>
      </c>
      <c r="D11" s="360" t="s">
        <v>3</v>
      </c>
      <c r="E11" s="360" t="s">
        <v>3</v>
      </c>
    </row>
    <row r="12" spans="1:9" ht="15.5" x14ac:dyDescent="0.35">
      <c r="A12" s="361" t="s">
        <v>3</v>
      </c>
      <c r="B12" s="362" t="s">
        <v>3</v>
      </c>
      <c r="C12" s="362" t="s">
        <v>3</v>
      </c>
      <c r="D12" s="362" t="s">
        <v>3</v>
      </c>
      <c r="E12" s="362" t="s">
        <v>3</v>
      </c>
    </row>
    <row r="13" spans="1:9" ht="45" customHeight="1" x14ac:dyDescent="0.3">
      <c r="A13" s="16" t="s">
        <v>559</v>
      </c>
      <c r="B13" s="360" t="s">
        <v>3</v>
      </c>
      <c r="C13" s="360" t="s">
        <v>3</v>
      </c>
      <c r="D13" s="360" t="s">
        <v>3</v>
      </c>
      <c r="E13" s="360" t="s">
        <v>3</v>
      </c>
    </row>
    <row r="14" spans="1:9" ht="15.5" x14ac:dyDescent="0.35">
      <c r="A14" s="361" t="s">
        <v>3</v>
      </c>
      <c r="B14" s="362" t="s">
        <v>3</v>
      </c>
      <c r="C14" s="362" t="s">
        <v>3</v>
      </c>
      <c r="D14" s="362" t="s">
        <v>3</v>
      </c>
      <c r="E14" s="362" t="s">
        <v>3</v>
      </c>
    </row>
    <row r="15" spans="1:9" ht="15.5" x14ac:dyDescent="0.35">
      <c r="A15" s="361" t="s">
        <v>3</v>
      </c>
      <c r="B15" s="362" t="s">
        <v>3</v>
      </c>
      <c r="C15" s="362" t="s">
        <v>3</v>
      </c>
      <c r="D15" s="362" t="s">
        <v>3</v>
      </c>
      <c r="E15" s="362" t="s">
        <v>3</v>
      </c>
    </row>
    <row r="16" spans="1:9" x14ac:dyDescent="0.3">
      <c r="A16" s="8" t="s">
        <v>379</v>
      </c>
      <c r="B16" s="360" t="s">
        <v>3</v>
      </c>
      <c r="C16" s="360" t="s">
        <v>3</v>
      </c>
      <c r="D16" s="360" t="s">
        <v>3</v>
      </c>
      <c r="E16" s="360" t="s">
        <v>3</v>
      </c>
    </row>
    <row r="17" spans="1:5" ht="28" x14ac:dyDescent="0.3">
      <c r="A17" s="9" t="s">
        <v>296</v>
      </c>
      <c r="B17" s="360" t="s">
        <v>3</v>
      </c>
      <c r="C17" s="360" t="s">
        <v>3</v>
      </c>
      <c r="D17" s="360" t="s">
        <v>3</v>
      </c>
      <c r="E17" s="360" t="s">
        <v>3</v>
      </c>
    </row>
    <row r="18" spans="1:5" x14ac:dyDescent="0.3">
      <c r="A18" s="7" t="s">
        <v>40</v>
      </c>
      <c r="B18" s="360" t="s">
        <v>3</v>
      </c>
      <c r="C18" s="360" t="s">
        <v>3</v>
      </c>
      <c r="D18" s="360" t="s">
        <v>3</v>
      </c>
      <c r="E18" s="360" t="s">
        <v>3</v>
      </c>
    </row>
    <row r="19" spans="1:5" x14ac:dyDescent="0.3">
      <c r="A19" s="10" t="s">
        <v>380</v>
      </c>
      <c r="B19" s="360" t="s">
        <v>3</v>
      </c>
      <c r="C19" s="360" t="s">
        <v>3</v>
      </c>
      <c r="D19" s="360" t="s">
        <v>3</v>
      </c>
      <c r="E19" s="360" t="s">
        <v>3</v>
      </c>
    </row>
    <row r="20" spans="1:5" x14ac:dyDescent="0.3">
      <c r="A20" s="7" t="s">
        <v>41</v>
      </c>
      <c r="B20" s="360" t="s">
        <v>3</v>
      </c>
      <c r="C20" s="360" t="s">
        <v>3</v>
      </c>
      <c r="D20" s="360" t="s">
        <v>3</v>
      </c>
      <c r="E20" s="360" t="s">
        <v>3</v>
      </c>
    </row>
    <row r="21" spans="1:5" x14ac:dyDescent="0.3">
      <c r="A21" s="14" t="s">
        <v>381</v>
      </c>
      <c r="B21" s="360" t="s">
        <v>3</v>
      </c>
      <c r="C21" s="360" t="s">
        <v>3</v>
      </c>
      <c r="D21" s="360" t="s">
        <v>3</v>
      </c>
      <c r="E21" s="360" t="s">
        <v>3</v>
      </c>
    </row>
    <row r="22" spans="1:5" ht="15.5" x14ac:dyDescent="0.35">
      <c r="A22" s="361" t="s">
        <v>3</v>
      </c>
      <c r="B22" s="362" t="s">
        <v>3</v>
      </c>
      <c r="C22" s="362" t="s">
        <v>3</v>
      </c>
      <c r="D22" s="362" t="s">
        <v>3</v>
      </c>
      <c r="E22" s="362" t="s">
        <v>3</v>
      </c>
    </row>
    <row r="23" spans="1:5" s="106" customFormat="1" ht="30" customHeight="1" x14ac:dyDescent="0.3">
      <c r="A23" s="226" t="s">
        <v>748</v>
      </c>
      <c r="B23" s="360" t="s">
        <v>3</v>
      </c>
      <c r="C23" s="360" t="s">
        <v>3</v>
      </c>
      <c r="D23" s="360" t="s">
        <v>3</v>
      </c>
      <c r="E23" s="360" t="s">
        <v>3</v>
      </c>
    </row>
    <row r="24" spans="1:5" ht="14.5" x14ac:dyDescent="0.35">
      <c r="C24" s="189"/>
    </row>
    <row r="26" spans="1:5" x14ac:dyDescent="0.3">
      <c r="C26" s="106"/>
    </row>
  </sheetData>
  <sheetProtection algorithmName="SHA-512" hashValue="Y1Ycun8pBVr+9p/X1dIoaVU6PeQ+Xduqql5oM+FEVJRk4oWiTc1TYAlbrhcgNIw6qXNsyIxi4gafAOVLkfSHYw==" saltValue="ABn7oSJIT/2xA6YuCsA8R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1" zoomScale="80" zoomScaleNormal="80" workbookViewId="0">
      <pane xSplit="2" ySplit="25" topLeftCell="C538" activePane="bottomRight" state="frozen"/>
      <selection activeCell="A11" sqref="A11"/>
      <selection pane="topRight" activeCell="C11" sqref="C11"/>
      <selection pane="bottomLeft" activeCell="A36" sqref="A36"/>
      <selection pane="bottomRight" activeCell="K560" sqref="K560"/>
    </sheetView>
  </sheetViews>
  <sheetFormatPr defaultColWidth="9.1796875" defaultRowHeight="14" x14ac:dyDescent="0.3"/>
  <cols>
    <col min="1" max="1" width="24.26953125" style="22" customWidth="1"/>
    <col min="2" max="2" width="49.4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387</v>
      </c>
      <c r="C1" s="136"/>
      <c r="D1" s="40"/>
      <c r="E1" s="21" t="s">
        <v>304</v>
      </c>
      <c r="F1" s="18"/>
      <c r="G1" s="18"/>
    </row>
    <row r="3" spans="2:106" x14ac:dyDescent="0.3">
      <c r="B3" s="124" t="s">
        <v>458</v>
      </c>
      <c r="C3" s="125"/>
      <c r="D3" s="126"/>
      <c r="E3" s="126"/>
      <c r="F3" s="126"/>
      <c r="G3" s="127"/>
    </row>
    <row r="4" spans="2:106" x14ac:dyDescent="0.3">
      <c r="B4" s="128"/>
      <c r="C4" s="129"/>
      <c r="D4" s="18"/>
      <c r="E4" s="18"/>
      <c r="F4" s="18"/>
      <c r="G4" s="130"/>
    </row>
    <row r="5" spans="2:106" x14ac:dyDescent="0.3">
      <c r="B5" s="131" t="s">
        <v>459</v>
      </c>
      <c r="C5" s="129"/>
      <c r="D5" s="18"/>
      <c r="E5" s="18"/>
      <c r="F5" s="18"/>
      <c r="G5" s="130"/>
    </row>
    <row r="6" spans="2:106" x14ac:dyDescent="0.3">
      <c r="B6" s="128"/>
      <c r="C6" s="129"/>
      <c r="D6" s="18"/>
      <c r="E6" s="18"/>
      <c r="F6" s="18"/>
      <c r="G6" s="130"/>
      <c r="J6" s="400"/>
    </row>
    <row r="7" spans="2:106" x14ac:dyDescent="0.3">
      <c r="B7" s="131" t="s">
        <v>460</v>
      </c>
      <c r="C7" s="129"/>
      <c r="D7" s="18"/>
      <c r="E7" s="18"/>
      <c r="F7" s="18"/>
      <c r="G7" s="130"/>
    </row>
    <row r="8" spans="2:106" ht="19.5" customHeight="1" x14ac:dyDescent="0.3">
      <c r="B8" s="132" t="s">
        <v>461</v>
      </c>
      <c r="C8" s="133"/>
      <c r="D8" s="134"/>
      <c r="E8" s="134"/>
      <c r="F8" s="134"/>
      <c r="G8" s="135"/>
    </row>
    <row r="9" spans="2:106" ht="14.5" x14ac:dyDescent="0.35">
      <c r="B9" s="25"/>
      <c r="K9" s="45"/>
      <c r="L9" s="45"/>
    </row>
    <row r="10" spans="2:106" x14ac:dyDescent="0.3">
      <c r="B10" s="20" t="s">
        <v>50</v>
      </c>
      <c r="C10" s="45"/>
      <c r="D10" s="45"/>
      <c r="E10" s="45"/>
      <c r="K10" s="45"/>
      <c r="L10" s="181"/>
      <c r="M10" s="20"/>
      <c r="N10" s="20"/>
      <c r="O10" s="20"/>
    </row>
    <row r="11" spans="2:106" ht="43.5" customHeight="1" thickBot="1" x14ac:dyDescent="0.35">
      <c r="B11" s="26"/>
      <c r="D11" s="47" t="s">
        <v>9</v>
      </c>
      <c r="E11" s="47" t="s">
        <v>9</v>
      </c>
      <c r="H11" s="47" t="s">
        <v>9</v>
      </c>
      <c r="I11" s="47" t="s">
        <v>9</v>
      </c>
      <c r="L11" s="20" t="s">
        <v>294</v>
      </c>
      <c r="M11" s="20" t="s">
        <v>294</v>
      </c>
      <c r="N11" s="20" t="s">
        <v>295</v>
      </c>
      <c r="O11" s="20" t="s">
        <v>295</v>
      </c>
      <c r="P11" s="20" t="s">
        <v>35</v>
      </c>
    </row>
    <row r="12" spans="2:106" s="32" customFormat="1" ht="46" customHeight="1" x14ac:dyDescent="0.3">
      <c r="B12" s="27" t="s">
        <v>5</v>
      </c>
      <c r="C12" s="28" t="s">
        <v>8</v>
      </c>
      <c r="D12" s="46" t="s">
        <v>42</v>
      </c>
      <c r="E12" s="47" t="s">
        <v>43</v>
      </c>
      <c r="F12" s="28" t="s">
        <v>7</v>
      </c>
      <c r="G12" s="28" t="s">
        <v>11</v>
      </c>
      <c r="H12" s="46" t="s">
        <v>42</v>
      </c>
      <c r="I12" s="47" t="s">
        <v>43</v>
      </c>
      <c r="J12" s="28" t="s">
        <v>385</v>
      </c>
      <c r="K12" s="22"/>
      <c r="L12" s="29" t="s">
        <v>289</v>
      </c>
      <c r="M12" s="29" t="s">
        <v>291</v>
      </c>
      <c r="N12" s="29" t="s">
        <v>49</v>
      </c>
      <c r="O12" s="29" t="s">
        <v>292</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3" t="str">
        <f>IF((OR('Assumptions input'!$B7="&lt;select&gt;", 'Assumptions input'!$B7="")), "-", 'Assumptions input'!$B8)</f>
        <v>England</v>
      </c>
      <c r="C13" s="34">
        <f>IF(OR(B13="", B13="-"), "",VLOOKUP((CONCATENATE($N13," - ",$B13)),$C$30:$GL$557,4,FALSE))</f>
        <v>56550138</v>
      </c>
      <c r="D13" s="122">
        <f>IF(OR(C13="", C13="-"), "",VLOOKUP((CONCATENATE($N13," - ",$B13)),$C$30:$GL$557,2,FALSE))</f>
        <v>21779298</v>
      </c>
      <c r="E13" s="122">
        <f>IF(OR(D13="", D13="-"), "",VLOOKUP((CONCATENATE($N13," - ",$B13)),$C$30:$GL$557,3,FALSE))</f>
        <v>22677552</v>
      </c>
      <c r="F13" s="35">
        <f>IF(B13="", "", 'Assumptions input'!B6)</f>
        <v>1</v>
      </c>
      <c r="G13" s="34">
        <f t="shared" ref="G13:I14" si="0">IFERROR(C13*$F13, "")</f>
        <v>56550138</v>
      </c>
      <c r="H13" s="122">
        <f>IFERROR(D13*$F13, "")</f>
        <v>21779298</v>
      </c>
      <c r="I13" s="122">
        <f t="shared" si="0"/>
        <v>22677552</v>
      </c>
      <c r="J13" s="34">
        <f>IFERROR(H13+I13, "")</f>
        <v>44456850</v>
      </c>
      <c r="L13" s="36" t="s">
        <v>288</v>
      </c>
      <c r="M13" s="36" t="s">
        <v>290</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2" t="str">
        <f>IFERROR(C14*($D$30/100000), "")</f>
        <v/>
      </c>
      <c r="E14" s="122" t="str">
        <f>IFERROR(C14*($E$30/100000), "")</f>
        <v/>
      </c>
      <c r="F14" s="35">
        <f>IF(B14="", "", 'Assumptions input'!B6)</f>
        <v>1</v>
      </c>
      <c r="G14" s="34" t="str">
        <f t="shared" si="0"/>
        <v/>
      </c>
      <c r="H14" s="122" t="str">
        <f>IFERROR(D14*$F14, "")</f>
        <v/>
      </c>
      <c r="I14" s="122" t="str">
        <f>IFERROR(E14*$F14, "")</f>
        <v/>
      </c>
      <c r="J14" s="34">
        <f>IF('Assumptions input'!B9=0,'Population selection'!J13,IFERROR(H14+I14,""))</f>
        <v>44456850</v>
      </c>
      <c r="L14" s="36" t="s">
        <v>299</v>
      </c>
      <c r="M14" s="36" t="s">
        <v>285</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2" t="str">
        <f>IFERROR(C15*($D$30/($D$30+$E$30)), "")</f>
        <v/>
      </c>
      <c r="E15" s="122" t="str">
        <f>IFERROR(C15*($E$30/($D$30+$E$30)), "")</f>
        <v/>
      </c>
      <c r="F15" s="35">
        <v>1</v>
      </c>
      <c r="G15" s="34" t="str">
        <f t="shared" ref="G15" si="1">IFERROR(C15*$F15, "")</f>
        <v/>
      </c>
      <c r="H15" s="122" t="str">
        <f>IFERROR(D15*$F15, "")</f>
        <v/>
      </c>
      <c r="I15" s="122" t="str">
        <f>IFERROR(E15*$F15, "")</f>
        <v/>
      </c>
      <c r="J15" s="34">
        <f>IF('Assumptions input'!B10=0,'Assumptions input'!B10,IFERROR(H15+I15,""))</f>
        <v>0</v>
      </c>
      <c r="L15" s="36" t="s">
        <v>300</v>
      </c>
      <c r="M15" s="36" t="s">
        <v>287</v>
      </c>
      <c r="N15" s="36" t="str">
        <f>'Assumptions input'!$B$7</f>
        <v>National</v>
      </c>
      <c r="O15" s="36" t="str">
        <f>IFERROR(VLOOKUP('Assumptions input'!$B$7, $L$12:$M$22, 2, FALSE), "-")</f>
        <v>NATIONAL</v>
      </c>
      <c r="P15" s="29" t="b">
        <f>ISTEXT('Assumptions input'!$B$8)</f>
        <v>1</v>
      </c>
    </row>
    <row r="16" spans="2:106" x14ac:dyDescent="0.3">
      <c r="B16" s="33"/>
      <c r="C16" s="34"/>
      <c r="D16" s="122"/>
      <c r="E16" s="122"/>
      <c r="F16" s="35"/>
      <c r="G16" s="34"/>
      <c r="H16" s="122"/>
      <c r="I16" s="122"/>
      <c r="J16" s="34"/>
      <c r="L16" s="36" t="s">
        <v>301</v>
      </c>
      <c r="M16" s="36" t="s">
        <v>286</v>
      </c>
      <c r="N16" s="36" t="str">
        <f>'Assumptions input'!$B$7</f>
        <v>National</v>
      </c>
      <c r="O16" s="36" t="str">
        <f>IFERROR(VLOOKUP('Assumptions input'!$B$7, $L$12:$M$22, 2, FALSE), "-")</f>
        <v>NATIONAL</v>
      </c>
      <c r="P16" s="29" t="b">
        <f>ISTEXT('Assumptions input'!$B$8)</f>
        <v>1</v>
      </c>
    </row>
    <row r="17" spans="1:194" x14ac:dyDescent="0.3">
      <c r="B17" s="33"/>
      <c r="C17" s="34"/>
      <c r="D17" s="122"/>
      <c r="E17" s="122"/>
      <c r="F17" s="35"/>
      <c r="G17" s="34"/>
      <c r="H17" s="122"/>
      <c r="I17" s="122"/>
      <c r="J17" s="34"/>
      <c r="L17" s="36" t="s">
        <v>742</v>
      </c>
      <c r="M17" s="36" t="s">
        <v>743</v>
      </c>
      <c r="N17" s="36" t="str">
        <f>'Assumptions input'!$B$7</f>
        <v>National</v>
      </c>
      <c r="O17" s="36" t="str">
        <f>IFERROR(VLOOKUP('Assumptions input'!$B$7, $L$12:$M$22, 2, FALSE), "-")</f>
        <v>NATIONAL</v>
      </c>
      <c r="P17" s="29" t="b">
        <f>ISTEXT('Assumptions input'!$B$8)</f>
        <v>1</v>
      </c>
    </row>
    <row r="18" spans="1:194" x14ac:dyDescent="0.3">
      <c r="B18" s="33"/>
      <c r="C18" s="34"/>
      <c r="D18" s="122"/>
      <c r="E18" s="122"/>
      <c r="F18" s="35"/>
      <c r="G18" s="34"/>
      <c r="H18" s="122"/>
      <c r="I18" s="122"/>
      <c r="J18" s="34"/>
      <c r="L18" s="36" t="s">
        <v>471</v>
      </c>
      <c r="M18" s="36" t="s">
        <v>470</v>
      </c>
      <c r="N18" s="36" t="str">
        <f>'Assumptions input'!$B$7</f>
        <v>National</v>
      </c>
      <c r="O18" s="36" t="str">
        <f>IFERROR(VLOOKUP('Assumptions input'!$B$7, $L$12:$M$22, 2, FALSE), "-")</f>
        <v>NATIONAL</v>
      </c>
      <c r="P18" s="29" t="b">
        <f>ISTEXT('Assumptions input'!$B$8)</f>
        <v>1</v>
      </c>
    </row>
    <row r="19" spans="1:194" x14ac:dyDescent="0.3">
      <c r="B19" s="33"/>
      <c r="C19" s="34"/>
      <c r="D19" s="122"/>
      <c r="E19" s="122"/>
      <c r="F19" s="35"/>
      <c r="G19" s="34"/>
      <c r="H19" s="122"/>
      <c r="I19" s="122"/>
      <c r="J19" s="34"/>
      <c r="L19" s="151" t="s">
        <v>475</v>
      </c>
      <c r="M19" s="36" t="s">
        <v>473</v>
      </c>
      <c r="N19" s="36" t="str">
        <f>'Assumptions input'!$B$7</f>
        <v>National</v>
      </c>
      <c r="O19" s="36" t="str">
        <f>IFERROR(VLOOKUP('Assumptions input'!$B$7, $L$12:$M$22, 2, FALSE), "-")</f>
        <v>NATIONAL</v>
      </c>
      <c r="P19" s="29" t="b">
        <f>ISTEXT('Assumptions input'!$B$8)</f>
        <v>1</v>
      </c>
    </row>
    <row r="20" spans="1:194" x14ac:dyDescent="0.3">
      <c r="B20" s="33"/>
      <c r="C20" s="34"/>
      <c r="D20" s="122"/>
      <c r="E20" s="122"/>
      <c r="F20" s="35"/>
      <c r="G20" s="34"/>
      <c r="H20" s="122"/>
      <c r="I20" s="122"/>
      <c r="J20" s="34"/>
      <c r="L20" s="36" t="s">
        <v>476</v>
      </c>
      <c r="M20" s="36" t="s">
        <v>478</v>
      </c>
      <c r="N20" s="36" t="str">
        <f>'Assumptions input'!$B$7</f>
        <v>National</v>
      </c>
      <c r="O20" s="36" t="str">
        <f>IFERROR(VLOOKUP('Assumptions input'!$B$7, $L$12:$M$22, 2, FALSE), "-")</f>
        <v>NATIONAL</v>
      </c>
      <c r="P20" s="29" t="b">
        <f>ISTEXT('Assumptions input'!$B$8)</f>
        <v>1</v>
      </c>
    </row>
    <row r="21" spans="1:194" x14ac:dyDescent="0.3">
      <c r="B21" s="33"/>
      <c r="C21" s="34"/>
      <c r="D21" s="122"/>
      <c r="E21" s="122"/>
      <c r="F21" s="35"/>
      <c r="G21" s="34"/>
      <c r="H21" s="122"/>
      <c r="I21" s="122"/>
      <c r="J21" s="34"/>
      <c r="L21" s="36" t="s">
        <v>477</v>
      </c>
      <c r="M21" s="36" t="s">
        <v>472</v>
      </c>
      <c r="N21" s="36" t="str">
        <f>'Assumptions input'!$B$7</f>
        <v>National</v>
      </c>
      <c r="O21" s="36" t="str">
        <f>IFERROR(VLOOKUP('Assumptions input'!$B$7, $L$12:$M$22, 2, FALSE), "-")</f>
        <v>NATIONAL</v>
      </c>
      <c r="P21" s="29" t="b">
        <f>ISTEXT('Assumptions input'!$B$8)</f>
        <v>1</v>
      </c>
    </row>
    <row r="22" spans="1:194" ht="14.5" thickBot="1" x14ac:dyDescent="0.35">
      <c r="B22" s="37"/>
      <c r="C22" s="38"/>
      <c r="D22" s="137"/>
      <c r="E22" s="137"/>
      <c r="F22" s="39"/>
      <c r="G22" s="38"/>
      <c r="H22" s="38"/>
      <c r="I22" s="38"/>
      <c r="J22" s="38"/>
      <c r="K22" s="22">
        <f>IFERROR(I22+J22, "")</f>
        <v>0</v>
      </c>
      <c r="L22" s="36"/>
      <c r="M22" s="36"/>
      <c r="N22" s="36"/>
      <c r="O22" s="36"/>
      <c r="P22" s="29"/>
    </row>
    <row r="23" spans="1:194" s="40" customFormat="1" ht="15" thickTop="1" thickBot="1" x14ac:dyDescent="0.35">
      <c r="B23" s="41" t="s">
        <v>462</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0"/>
      <c r="C24" s="120"/>
      <c r="D24" s="120"/>
      <c r="E24" s="120"/>
      <c r="F24" s="120"/>
      <c r="G24" s="120"/>
      <c r="H24" s="120"/>
      <c r="I24" s="120"/>
      <c r="J24" s="120"/>
    </row>
    <row r="25" spans="1:194" ht="28" x14ac:dyDescent="0.3">
      <c r="B25" s="121"/>
      <c r="C25" s="616"/>
      <c r="D25" s="47" t="s">
        <v>9</v>
      </c>
      <c r="E25" s="47" t="s">
        <v>9</v>
      </c>
      <c r="F25" s="611"/>
      <c r="I25" s="121"/>
      <c r="J25" s="121"/>
      <c r="K25" s="45"/>
      <c r="N25" s="45"/>
    </row>
    <row r="26" spans="1:194" x14ac:dyDescent="0.3">
      <c r="D26" s="123">
        <v>2</v>
      </c>
      <c r="E26" s="123">
        <v>3</v>
      </c>
      <c r="F26" s="123">
        <v>4</v>
      </c>
      <c r="G26" s="123">
        <v>5</v>
      </c>
      <c r="H26" s="123">
        <v>6</v>
      </c>
      <c r="K26" s="45"/>
    </row>
    <row r="27" spans="1:194" s="2" customFormat="1" ht="48" customHeight="1" x14ac:dyDescent="0.3">
      <c r="A27" s="185" t="s">
        <v>49</v>
      </c>
      <c r="B27" s="184" t="s">
        <v>6</v>
      </c>
      <c r="C27" s="184" t="s">
        <v>293</v>
      </c>
      <c r="D27" s="112" t="s">
        <v>384</v>
      </c>
      <c r="E27" s="112" t="s">
        <v>384</v>
      </c>
      <c r="F27" s="112" t="s">
        <v>0</v>
      </c>
      <c r="G27" s="112" t="s">
        <v>0</v>
      </c>
      <c r="H27" s="112" t="s">
        <v>0</v>
      </c>
      <c r="I27" s="184" t="s">
        <v>384</v>
      </c>
      <c r="J27" s="184" t="s">
        <v>384</v>
      </c>
      <c r="K27" s="184" t="s">
        <v>386</v>
      </c>
      <c r="L27" s="184" t="s">
        <v>386</v>
      </c>
      <c r="M27" s="186" t="s">
        <v>1</v>
      </c>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8"/>
      <c r="CZ27" s="182" t="s">
        <v>2</v>
      </c>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c r="GA27" s="182"/>
      <c r="GB27" s="182"/>
      <c r="GC27" s="182"/>
      <c r="GD27" s="182"/>
      <c r="GE27" s="182"/>
      <c r="GF27" s="182"/>
      <c r="GG27" s="182"/>
      <c r="GH27" s="182"/>
      <c r="GI27" s="182"/>
      <c r="GJ27" s="182"/>
      <c r="GK27" s="182"/>
      <c r="GL27" s="183"/>
    </row>
    <row r="28" spans="1:194" s="19" customFormat="1" ht="28" x14ac:dyDescent="0.3">
      <c r="A28" s="185"/>
      <c r="B28" s="184"/>
      <c r="C28" s="184"/>
      <c r="D28" s="46" t="s">
        <v>42</v>
      </c>
      <c r="E28" s="47" t="s">
        <v>43</v>
      </c>
      <c r="F28" s="112" t="s">
        <v>33</v>
      </c>
      <c r="G28" s="111" t="s">
        <v>1</v>
      </c>
      <c r="H28" s="111" t="s">
        <v>2</v>
      </c>
      <c r="I28" s="112" t="s">
        <v>1</v>
      </c>
      <c r="J28" s="111" t="s">
        <v>2</v>
      </c>
      <c r="K28" s="112"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407</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407</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289</v>
      </c>
      <c r="B30" s="89" t="s">
        <v>289</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288</v>
      </c>
      <c r="B32" s="107" t="s">
        <v>37</v>
      </c>
      <c r="C32" s="98" t="s">
        <v>305</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288</v>
      </c>
      <c r="B33" s="103" t="s">
        <v>38</v>
      </c>
      <c r="C33" s="54" t="s">
        <v>306</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288</v>
      </c>
      <c r="B34" s="104" t="s">
        <v>10</v>
      </c>
      <c r="C34" s="60" t="s">
        <v>307</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8"/>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3" t="s">
        <v>299</v>
      </c>
      <c r="B36" s="404" t="s">
        <v>614</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299</v>
      </c>
      <c r="B37" s="404" t="s">
        <v>615</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299</v>
      </c>
      <c r="B38" s="404" t="s">
        <v>616</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299</v>
      </c>
      <c r="B39" s="404" t="s">
        <v>617</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299</v>
      </c>
      <c r="B40" s="404" t="s">
        <v>618</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299</v>
      </c>
      <c r="B41" s="404" t="s">
        <v>619</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299</v>
      </c>
      <c r="B42" s="404" t="s">
        <v>620</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299</v>
      </c>
      <c r="B43" s="404" t="s">
        <v>621</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299</v>
      </c>
      <c r="B44" s="404" t="s">
        <v>622</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299</v>
      </c>
      <c r="B45" s="404" t="s">
        <v>623</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299</v>
      </c>
      <c r="B46" s="404" t="s">
        <v>624</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299</v>
      </c>
      <c r="B47" s="404" t="s">
        <v>625</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299</v>
      </c>
      <c r="B48" s="404" t="s">
        <v>626</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299</v>
      </c>
      <c r="B49" s="404" t="s">
        <v>627</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299</v>
      </c>
      <c r="B50" s="404" t="s">
        <v>628</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299</v>
      </c>
      <c r="B51" s="404" t="s">
        <v>629</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299</v>
      </c>
      <c r="B52" s="404" t="s">
        <v>630</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299</v>
      </c>
      <c r="B53" s="404" t="s">
        <v>631</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299</v>
      </c>
      <c r="B54" s="404" t="s">
        <v>632</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299</v>
      </c>
      <c r="B55" s="404" t="s">
        <v>633</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299</v>
      </c>
      <c r="B56" s="404" t="s">
        <v>634</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299</v>
      </c>
      <c r="B57" s="404" t="s">
        <v>635</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299</v>
      </c>
      <c r="B58" s="404" t="s">
        <v>636</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299</v>
      </c>
      <c r="B59" s="404" t="s">
        <v>637</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299</v>
      </c>
      <c r="B60" s="404" t="s">
        <v>638</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299</v>
      </c>
      <c r="B61" s="404" t="s">
        <v>639</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299</v>
      </c>
      <c r="B62" s="404" t="s">
        <v>640</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299</v>
      </c>
      <c r="B63" s="404" t="s">
        <v>641</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299</v>
      </c>
      <c r="B64" s="404" t="s">
        <v>642</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299</v>
      </c>
      <c r="B65" s="404" t="s">
        <v>643</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299</v>
      </c>
      <c r="B66" s="404" t="s">
        <v>644</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299</v>
      </c>
      <c r="B67" s="404" t="s">
        <v>645</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299</v>
      </c>
      <c r="B68" s="404" t="s">
        <v>646</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299</v>
      </c>
      <c r="B69" s="404" t="s">
        <v>647</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299</v>
      </c>
      <c r="B70" s="404" t="s">
        <v>648</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299</v>
      </c>
      <c r="B71" s="404" t="s">
        <v>649</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299</v>
      </c>
      <c r="B72" s="404" t="s">
        <v>650</v>
      </c>
      <c r="C72" s="51" t="str">
        <f t="shared" si="25"/>
        <v xml:space="preserve">England – CCGs - Gloucestershire </v>
      </c>
      <c r="D72" s="72">
        <f t="shared" si="26"/>
        <v>248138</v>
      </c>
      <c r="E72" s="72">
        <f t="shared" si="26"/>
        <v>262950</v>
      </c>
      <c r="F72" s="73">
        <f>G72+H72</f>
        <v>640650</v>
      </c>
      <c r="G72" s="73">
        <f t="shared" si="28"/>
        <v>314175</v>
      </c>
      <c r="H72" s="74">
        <f t="shared" si="29"/>
        <v>326475</v>
      </c>
      <c r="I72" s="74">
        <f t="shared" si="30"/>
        <v>248138</v>
      </c>
      <c r="J72" s="74">
        <f t="shared" si="31"/>
        <v>262950</v>
      </c>
      <c r="K72" s="71">
        <f t="shared" si="32"/>
        <v>66037</v>
      </c>
      <c r="L72" s="72">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299</v>
      </c>
      <c r="B73" s="404" t="s">
        <v>651</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299</v>
      </c>
      <c r="B74" s="404" t="s">
        <v>652</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299</v>
      </c>
      <c r="B75" s="404" t="s">
        <v>653</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299</v>
      </c>
      <c r="B76" s="404" t="s">
        <v>654</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299</v>
      </c>
      <c r="B77" s="404" t="s">
        <v>655</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299</v>
      </c>
      <c r="B78" s="404" t="s">
        <v>656</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299</v>
      </c>
      <c r="B79" s="404" t="s">
        <v>657</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299</v>
      </c>
      <c r="B80" s="404" t="s">
        <v>658</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299</v>
      </c>
      <c r="B81" s="404" t="s">
        <v>659</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299</v>
      </c>
      <c r="B82" s="404" t="s">
        <v>660</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299</v>
      </c>
      <c r="B83" s="404" t="s">
        <v>661</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299</v>
      </c>
      <c r="B84" s="404" t="s">
        <v>662</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299</v>
      </c>
      <c r="B85" s="404" t="s">
        <v>663</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299</v>
      </c>
      <c r="B86" s="404" t="s">
        <v>664</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299</v>
      </c>
      <c r="B87" s="404" t="s">
        <v>665</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299</v>
      </c>
      <c r="B88" s="404" t="s">
        <v>666</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299</v>
      </c>
      <c r="B89" s="404" t="s">
        <v>667</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299</v>
      </c>
      <c r="B90" s="404" t="s">
        <v>668</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299</v>
      </c>
      <c r="B91" s="404" t="s">
        <v>669</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299</v>
      </c>
      <c r="B92" s="404" t="s">
        <v>670</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299</v>
      </c>
      <c r="B93" s="404" t="s">
        <v>671</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299</v>
      </c>
      <c r="B94" s="404" t="s">
        <v>607</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299</v>
      </c>
      <c r="B95" s="404" t="s">
        <v>672</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299</v>
      </c>
      <c r="B96" s="404" t="s">
        <v>673</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299</v>
      </c>
      <c r="B97" s="404" t="s">
        <v>674</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299</v>
      </c>
      <c r="B98" s="404" t="s">
        <v>608</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299</v>
      </c>
      <c r="B99" s="404" t="s">
        <v>675</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299</v>
      </c>
      <c r="B100" s="404" t="s">
        <v>676</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299</v>
      </c>
      <c r="B101" s="404" t="s">
        <v>677</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299</v>
      </c>
      <c r="B102" s="404" t="s">
        <v>678</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299</v>
      </c>
      <c r="B103" s="404" t="s">
        <v>679</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299</v>
      </c>
      <c r="B104" s="404" t="s">
        <v>680</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299</v>
      </c>
      <c r="B105" s="404" t="s">
        <v>681</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299</v>
      </c>
      <c r="B106" s="404" t="s">
        <v>682</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299</v>
      </c>
      <c r="B107" s="404" t="s">
        <v>683</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299</v>
      </c>
      <c r="B108" s="404" t="s">
        <v>684</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299</v>
      </c>
      <c r="B109" s="404" t="s">
        <v>685</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299</v>
      </c>
      <c r="B110" s="404" t="s">
        <v>686</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299</v>
      </c>
      <c r="B111" s="404" t="s">
        <v>687</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299</v>
      </c>
      <c r="B112" s="404" t="s">
        <v>688</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299</v>
      </c>
      <c r="B113" s="404" t="s">
        <v>689</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299</v>
      </c>
      <c r="B114" s="404" t="s">
        <v>690</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299</v>
      </c>
      <c r="B115" s="404" t="s">
        <v>691</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299</v>
      </c>
      <c r="B116" s="404" t="s">
        <v>692</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299</v>
      </c>
      <c r="B117" s="404" t="s">
        <v>693</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299</v>
      </c>
      <c r="B118" s="404" t="s">
        <v>694</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299</v>
      </c>
      <c r="B119" s="404" t="s">
        <v>695</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299</v>
      </c>
      <c r="B120" s="404" t="s">
        <v>696</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299</v>
      </c>
      <c r="B121" s="404" t="s">
        <v>697</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299</v>
      </c>
      <c r="B122" s="404" t="s">
        <v>698</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299</v>
      </c>
      <c r="B123" s="404" t="s">
        <v>699</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299</v>
      </c>
      <c r="B124" s="404" t="s">
        <v>700</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299</v>
      </c>
      <c r="B125" s="404" t="s">
        <v>701</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299</v>
      </c>
      <c r="B126" s="404" t="s">
        <v>702</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299</v>
      </c>
      <c r="B127" s="404" t="s">
        <v>703</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299</v>
      </c>
      <c r="B128" s="404" t="s">
        <v>704</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299</v>
      </c>
      <c r="B129" s="404" t="s">
        <v>705</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299</v>
      </c>
      <c r="B130" s="404" t="s">
        <v>706</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299</v>
      </c>
      <c r="B131" s="404" t="s">
        <v>707</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299</v>
      </c>
      <c r="B132" s="404" t="s">
        <v>708</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299</v>
      </c>
      <c r="B133" s="404" t="s">
        <v>709</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299</v>
      </c>
      <c r="B134" s="404" t="s">
        <v>710</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299</v>
      </c>
      <c r="B135" s="404" t="s">
        <v>711</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299</v>
      </c>
      <c r="B136" s="404" t="s">
        <v>712</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299</v>
      </c>
      <c r="B137" s="404" t="s">
        <v>713</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299</v>
      </c>
      <c r="B138" s="404" t="s">
        <v>714</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299</v>
      </c>
      <c r="B139" s="404" t="s">
        <v>715</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299</v>
      </c>
      <c r="B140" s="404" t="s">
        <v>716</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299</v>
      </c>
      <c r="B141" s="404" t="s">
        <v>717</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9" customFormat="1" x14ac:dyDescent="0.3">
      <c r="A142" s="165"/>
      <c r="B142" s="166"/>
      <c r="C142" s="165"/>
      <c r="D142" s="168">
        <f t="shared" ref="D142:L142" si="43">SUM(D36:D141)</f>
        <v>21779298</v>
      </c>
      <c r="E142" s="168">
        <f t="shared" si="43"/>
        <v>22677552</v>
      </c>
      <c r="F142" s="168">
        <f t="shared" si="43"/>
        <v>56550138</v>
      </c>
      <c r="G142" s="168">
        <f t="shared" si="43"/>
        <v>27982818</v>
      </c>
      <c r="H142" s="168">
        <f t="shared" si="43"/>
        <v>28567320</v>
      </c>
      <c r="I142" s="168">
        <f t="shared" si="43"/>
        <v>21779298</v>
      </c>
      <c r="J142" s="168">
        <f t="shared" si="43"/>
        <v>22677552</v>
      </c>
      <c r="K142" s="168">
        <f t="shared" si="43"/>
        <v>6203520</v>
      </c>
      <c r="L142" s="168">
        <f t="shared" si="43"/>
        <v>5889768</v>
      </c>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c r="CE142" s="168"/>
      <c r="CF142" s="168"/>
      <c r="CG142" s="168"/>
      <c r="CH142" s="168"/>
      <c r="CI142" s="168"/>
      <c r="CJ142" s="168"/>
      <c r="CK142" s="168"/>
      <c r="CL142" s="168"/>
      <c r="CM142" s="168"/>
      <c r="CN142" s="168"/>
      <c r="CO142" s="168"/>
      <c r="CP142" s="168"/>
      <c r="CQ142" s="168"/>
      <c r="CR142" s="168"/>
      <c r="CS142" s="168"/>
      <c r="CT142" s="168"/>
      <c r="CU142" s="168"/>
      <c r="CV142" s="168"/>
      <c r="CW142" s="168"/>
      <c r="CX142" s="168"/>
      <c r="CY142" s="167"/>
      <c r="CZ142" s="168"/>
      <c r="DA142" s="168"/>
      <c r="DB142" s="168"/>
      <c r="DC142" s="168"/>
      <c r="DD142" s="168"/>
      <c r="DE142" s="168"/>
      <c r="DF142" s="168"/>
      <c r="DG142" s="168"/>
      <c r="DH142" s="168"/>
      <c r="DI142" s="168"/>
      <c r="DJ142" s="168"/>
      <c r="DK142" s="168"/>
      <c r="DL142" s="168"/>
      <c r="DM142" s="168"/>
      <c r="DN142" s="168"/>
      <c r="DO142" s="168"/>
      <c r="DP142" s="168"/>
      <c r="DQ142" s="168"/>
      <c r="DR142" s="168"/>
      <c r="DS142" s="168"/>
      <c r="DT142" s="168"/>
      <c r="DU142" s="168"/>
      <c r="DV142" s="168"/>
      <c r="DW142" s="168"/>
      <c r="DX142" s="168"/>
      <c r="DY142" s="168"/>
      <c r="DZ142" s="168"/>
      <c r="EA142" s="168"/>
      <c r="EB142" s="168"/>
      <c r="EC142" s="168"/>
      <c r="ED142" s="168"/>
      <c r="EE142" s="168"/>
      <c r="EF142" s="168"/>
      <c r="EG142" s="168"/>
      <c r="EH142" s="168"/>
      <c r="EI142" s="168"/>
      <c r="EJ142" s="168"/>
      <c r="EK142" s="168"/>
      <c r="EL142" s="168"/>
      <c r="EM142" s="168"/>
      <c r="EN142" s="168"/>
      <c r="EO142" s="168"/>
      <c r="EP142" s="168"/>
      <c r="EQ142" s="168"/>
      <c r="ER142" s="168"/>
      <c r="ES142" s="168"/>
      <c r="ET142" s="168"/>
      <c r="EU142" s="168"/>
      <c r="EV142" s="168"/>
      <c r="EW142" s="168"/>
      <c r="EX142" s="168"/>
      <c r="EY142" s="168"/>
      <c r="EZ142" s="168"/>
      <c r="FA142" s="168"/>
      <c r="FB142" s="168"/>
      <c r="FC142" s="168"/>
      <c r="FD142" s="168"/>
      <c r="FE142" s="168"/>
      <c r="FF142" s="168"/>
      <c r="FG142" s="168"/>
      <c r="FH142" s="168"/>
      <c r="FI142" s="168"/>
      <c r="FJ142" s="168"/>
      <c r="FK142" s="168"/>
      <c r="FL142" s="168"/>
      <c r="FM142" s="168"/>
      <c r="FN142" s="168"/>
      <c r="FO142" s="168"/>
      <c r="FP142" s="168"/>
      <c r="FQ142" s="168"/>
      <c r="FR142" s="168"/>
      <c r="FS142" s="168"/>
      <c r="FT142" s="168"/>
      <c r="FU142" s="168"/>
      <c r="FV142" s="168"/>
      <c r="FW142" s="168"/>
      <c r="FX142" s="168"/>
      <c r="FY142" s="168"/>
      <c r="FZ142" s="168"/>
      <c r="GA142" s="168"/>
      <c r="GB142" s="168"/>
      <c r="GC142" s="168"/>
      <c r="GD142" s="168"/>
      <c r="GE142" s="168"/>
      <c r="GF142" s="168"/>
      <c r="GG142" s="168"/>
      <c r="GH142" s="168"/>
      <c r="GI142" s="168"/>
      <c r="GJ142" s="168"/>
      <c r="GK142" s="168"/>
      <c r="GL142" s="167"/>
    </row>
    <row r="143" spans="1:194" s="2" customFormat="1" x14ac:dyDescent="0.3">
      <c r="A143" s="75" t="s">
        <v>300</v>
      </c>
      <c r="B143" s="140" t="s">
        <v>391</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5" t="s">
        <v>300</v>
      </c>
      <c r="B144" s="141" t="s">
        <v>388</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5" t="s">
        <v>300</v>
      </c>
      <c r="B145" s="141" t="s">
        <v>392</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5" t="s">
        <v>300</v>
      </c>
      <c r="B146" s="141" t="s">
        <v>467</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5" t="s">
        <v>300</v>
      </c>
      <c r="B147" s="141" t="s">
        <v>390</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5" t="s">
        <v>300</v>
      </c>
      <c r="B148" s="141" t="s">
        <v>389</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6" t="s">
        <v>300</v>
      </c>
      <c r="B149" s="139" t="s">
        <v>468</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69" customFormat="1" x14ac:dyDescent="0.3">
      <c r="A150" s="170"/>
      <c r="B150" s="171"/>
      <c r="C150" s="170"/>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301</v>
      </c>
      <c r="B151" s="140" t="s">
        <v>44</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301</v>
      </c>
      <c r="B152" s="141" t="s">
        <v>45</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301</v>
      </c>
      <c r="B153" s="141" t="s">
        <v>46</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301</v>
      </c>
      <c r="B154" s="141" t="s">
        <v>47</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301</v>
      </c>
      <c r="B155" s="139" t="s">
        <v>48</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69" customFormat="1" x14ac:dyDescent="0.3">
      <c r="A156" s="170"/>
      <c r="B156" s="171"/>
      <c r="C156" s="170"/>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742</v>
      </c>
      <c r="B157" s="142" t="s">
        <v>566</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742</v>
      </c>
      <c r="B158" s="142" t="s">
        <v>567</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742</v>
      </c>
      <c r="B159" s="142" t="s">
        <v>568</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742</v>
      </c>
      <c r="B160" s="142" t="s">
        <v>569</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742</v>
      </c>
      <c r="B161" s="142" t="s">
        <v>570</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742</v>
      </c>
      <c r="B162" s="142" t="s">
        <v>571</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61" t="s">
        <v>742</v>
      </c>
      <c r="B163" s="142" t="s">
        <v>572</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69" customFormat="1" x14ac:dyDescent="0.3">
      <c r="A164" s="172"/>
      <c r="B164" s="173"/>
      <c r="C164" s="165"/>
      <c r="D164" s="174">
        <f t="shared" ref="D164:E164" si="73">SUM(D157:D163)</f>
        <v>21779298</v>
      </c>
      <c r="E164" s="174">
        <f t="shared" si="73"/>
        <v>22677552</v>
      </c>
      <c r="F164" s="174">
        <f>SUM(F157:F163)</f>
        <v>56550138</v>
      </c>
      <c r="G164" s="174">
        <f t="shared" ref="G164:K164" si="74">SUM(G157:G163)</f>
        <v>27982818</v>
      </c>
      <c r="H164" s="174">
        <f t="shared" si="74"/>
        <v>28567320</v>
      </c>
      <c r="I164" s="174">
        <f t="shared" si="74"/>
        <v>21779298</v>
      </c>
      <c r="J164" s="174">
        <f t="shared" si="74"/>
        <v>22677552</v>
      </c>
      <c r="K164" s="174">
        <f t="shared" si="74"/>
        <v>6203520</v>
      </c>
      <c r="L164" s="174">
        <f>SUM(L157:L163)</f>
        <v>5889768</v>
      </c>
      <c r="M164" s="174"/>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74"/>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49" t="s">
        <v>471</v>
      </c>
      <c r="B165" s="612" t="s">
        <v>451</v>
      </c>
      <c r="C165" s="613" t="str">
        <f t="shared" si="72"/>
        <v>England ICS - Bath and North East Somerset, Swindon and Wiltshire</v>
      </c>
      <c r="D165" s="614">
        <f t="shared" ref="D165" si="75">I165</f>
        <v>361510</v>
      </c>
      <c r="E165" s="614">
        <f t="shared" ref="E165" si="76">J165</f>
        <v>373112</v>
      </c>
      <c r="F165" s="615">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0" t="s">
        <v>471</v>
      </c>
      <c r="B166" s="143" t="s">
        <v>452</v>
      </c>
      <c r="C166" s="407" t="str">
        <f t="shared" si="72"/>
        <v>England ICS - Bedfordshire, Luton and Milton Keynes</v>
      </c>
      <c r="D166" s="110">
        <f t="shared" ref="D166:D200" si="84">I166</f>
        <v>355949</v>
      </c>
      <c r="E166" s="110">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0" t="s">
        <v>471</v>
      </c>
      <c r="B167" s="143" t="s">
        <v>597</v>
      </c>
      <c r="C167" s="407" t="str">
        <f t="shared" si="72"/>
        <v>England ICS - Birmingham and Solihull </v>
      </c>
      <c r="D167" s="110">
        <f t="shared" si="84"/>
        <v>431773</v>
      </c>
      <c r="E167" s="110">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0" t="s">
        <v>471</v>
      </c>
      <c r="B168" s="143" t="s">
        <v>598</v>
      </c>
      <c r="C168" s="407" t="str">
        <f t="shared" si="72"/>
        <v>England ICS - Bristol, North Somerset and South Gloucestershire:</v>
      </c>
      <c r="D168" s="110">
        <f t="shared" si="84"/>
        <v>379832</v>
      </c>
      <c r="E168" s="110">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0" t="s">
        <v>471</v>
      </c>
      <c r="B169" s="143" t="s">
        <v>599</v>
      </c>
      <c r="C169" s="407" t="str">
        <f t="shared" si="72"/>
        <v>England ICS - Buckinghamshire, Oxfordshire and Berkshire West:</v>
      </c>
      <c r="D169" s="110">
        <f t="shared" si="84"/>
        <v>657001</v>
      </c>
      <c r="E169" s="110">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0" t="s">
        <v>471</v>
      </c>
      <c r="B170" s="143" t="s">
        <v>317</v>
      </c>
      <c r="C170" s="407" t="str">
        <f t="shared" si="72"/>
        <v>England ICS - Cambridgeshire and Peterborough</v>
      </c>
      <c r="D170" s="110">
        <f t="shared" si="84"/>
        <v>346936</v>
      </c>
      <c r="E170" s="110">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0" t="s">
        <v>471</v>
      </c>
      <c r="B171" s="143" t="s">
        <v>408</v>
      </c>
      <c r="C171" s="407" t="str">
        <f t="shared" si="72"/>
        <v>England ICS - Cheshire and Merseyside</v>
      </c>
      <c r="D171" s="110">
        <f t="shared" ref="D171:D195" si="93">I171</f>
        <v>964135</v>
      </c>
      <c r="E171" s="110">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0" t="s">
        <v>471</v>
      </c>
      <c r="B172" s="143" t="s">
        <v>600</v>
      </c>
      <c r="C172" s="407" t="str">
        <f t="shared" si="72"/>
        <v xml:space="preserve">England ICS - Cornwall and the Isles of Scilly </v>
      </c>
      <c r="D172" s="110">
        <f t="shared" si="93"/>
        <v>223269</v>
      </c>
      <c r="E172" s="110">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0" t="s">
        <v>471</v>
      </c>
      <c r="B173" s="143" t="s">
        <v>411</v>
      </c>
      <c r="C173" s="407" t="str">
        <f t="shared" si="72"/>
        <v>England ICS - Coventry and Warwickshire</v>
      </c>
      <c r="D173" s="110">
        <f t="shared" si="93"/>
        <v>379115</v>
      </c>
      <c r="E173" s="110">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0" t="s">
        <v>471</v>
      </c>
      <c r="B174" s="143" t="s">
        <v>601</v>
      </c>
      <c r="C174" s="407" t="str">
        <f t="shared" si="72"/>
        <v>England ICS - Derbyshire</v>
      </c>
      <c r="D174" s="110">
        <f t="shared" si="93"/>
        <v>401434</v>
      </c>
      <c r="E174" s="110">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0" t="s">
        <v>471</v>
      </c>
      <c r="B175" s="143" t="s">
        <v>396</v>
      </c>
      <c r="C175" s="407" t="str">
        <f t="shared" si="72"/>
        <v>England ICS - Devon</v>
      </c>
      <c r="D175" s="110">
        <f t="shared" si="93"/>
        <v>476232</v>
      </c>
      <c r="E175" s="110">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0" t="s">
        <v>471</v>
      </c>
      <c r="B176" s="143" t="s">
        <v>51</v>
      </c>
      <c r="C176" s="407" t="str">
        <f t="shared" si="72"/>
        <v>England ICS - Dorset</v>
      </c>
      <c r="D176" s="110">
        <f t="shared" si="93"/>
        <v>309517</v>
      </c>
      <c r="E176" s="110">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0" t="s">
        <v>471</v>
      </c>
      <c r="B177" s="143" t="s">
        <v>602</v>
      </c>
      <c r="C177" s="407" t="str">
        <f t="shared" si="72"/>
        <v>England ICS - Frimley</v>
      </c>
      <c r="D177" s="110">
        <f t="shared" si="93"/>
        <v>280610</v>
      </c>
      <c r="E177" s="110">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0" t="s">
        <v>471</v>
      </c>
      <c r="B178" s="143" t="s">
        <v>52</v>
      </c>
      <c r="C178" s="407" t="str">
        <f t="shared" si="72"/>
        <v>England ICS - Gloucestershire</v>
      </c>
      <c r="D178" s="110">
        <f t="shared" si="93"/>
        <v>248138</v>
      </c>
      <c r="E178" s="110">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0" t="s">
        <v>471</v>
      </c>
      <c r="B179" s="143" t="s">
        <v>603</v>
      </c>
      <c r="C179" s="407" t="str">
        <f t="shared" si="72"/>
        <v xml:space="preserve">England ICS - Greater Manchester </v>
      </c>
      <c r="D179" s="110">
        <f t="shared" si="93"/>
        <v>1098593</v>
      </c>
      <c r="E179" s="110">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0" t="s">
        <v>471</v>
      </c>
      <c r="B180" s="143" t="s">
        <v>417</v>
      </c>
      <c r="C180" s="407" t="str">
        <f t="shared" si="72"/>
        <v>England ICS - Hampshire and the Isle of Wight</v>
      </c>
      <c r="D180" s="110">
        <f t="shared" si="93"/>
        <v>715426</v>
      </c>
      <c r="E180" s="110">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0" t="s">
        <v>471</v>
      </c>
      <c r="B181" s="143" t="s">
        <v>414</v>
      </c>
      <c r="C181" s="407" t="str">
        <f t="shared" si="72"/>
        <v>England ICS - Hertfordshire and West Essex</v>
      </c>
      <c r="D181" s="110">
        <f t="shared" si="93"/>
        <v>552598</v>
      </c>
      <c r="E181" s="110">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0" t="s">
        <v>471</v>
      </c>
      <c r="B182" s="143" t="s">
        <v>604</v>
      </c>
      <c r="C182" s="407" t="str">
        <f t="shared" si="72"/>
        <v>England ICS - Hertfordshire and Worcestershire</v>
      </c>
      <c r="D182" s="110">
        <f t="shared" si="93"/>
        <v>309932</v>
      </c>
      <c r="E182" s="110">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0" t="s">
        <v>471</v>
      </c>
      <c r="B183" s="143" t="s">
        <v>453</v>
      </c>
      <c r="C183" s="407" t="str">
        <f t="shared" si="72"/>
        <v>England ICS - Humber, Coast and Vale</v>
      </c>
      <c r="D183" s="110">
        <f t="shared" si="93"/>
        <v>671757</v>
      </c>
      <c r="E183" s="110">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0" t="s">
        <v>471</v>
      </c>
      <c r="B184" s="143" t="s">
        <v>303</v>
      </c>
      <c r="C184" s="407" t="str">
        <f t="shared" si="72"/>
        <v>England ICS - Kent and Medway</v>
      </c>
      <c r="D184" s="110">
        <f t="shared" si="93"/>
        <v>706308</v>
      </c>
      <c r="E184" s="110">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0" t="s">
        <v>471</v>
      </c>
      <c r="B185" s="143" t="s">
        <v>605</v>
      </c>
      <c r="C185" s="407" t="str">
        <f t="shared" si="72"/>
        <v>England ICS - Lancashire and South Cumbria</v>
      </c>
      <c r="D185" s="110">
        <f t="shared" si="93"/>
        <v>659847</v>
      </c>
      <c r="E185" s="110">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0" t="s">
        <v>471</v>
      </c>
      <c r="B186" s="143" t="s">
        <v>410</v>
      </c>
      <c r="C186" s="407" t="str">
        <f t="shared" si="72"/>
        <v>England ICS - Leicester, Leicestershire and Rutland</v>
      </c>
      <c r="D186" s="110">
        <f t="shared" si="93"/>
        <v>430266</v>
      </c>
      <c r="E186" s="110">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0" t="s">
        <v>471</v>
      </c>
      <c r="B187" s="143" t="s">
        <v>398</v>
      </c>
      <c r="C187" s="407" t="str">
        <f t="shared" si="72"/>
        <v>England ICS - Lincolnshire</v>
      </c>
      <c r="D187" s="110">
        <f t="shared" si="93"/>
        <v>300527</v>
      </c>
      <c r="E187" s="110">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0" t="s">
        <v>471</v>
      </c>
      <c r="B188" s="143" t="s">
        <v>606</v>
      </c>
      <c r="C188" s="407" t="str">
        <f t="shared" si="72"/>
        <v xml:space="preserve">England ICS - Mid and South Essex </v>
      </c>
      <c r="D188" s="110">
        <f t="shared" si="93"/>
        <v>452188</v>
      </c>
      <c r="E188" s="110">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0" t="s">
        <v>471</v>
      </c>
      <c r="B189" s="143" t="s">
        <v>412</v>
      </c>
      <c r="C189" s="407" t="str">
        <f t="shared" si="72"/>
        <v>England ICS - Norfolk and Waveney</v>
      </c>
      <c r="D189" s="110">
        <f t="shared" si="93"/>
        <v>406639</v>
      </c>
      <c r="E189" s="110">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0" t="s">
        <v>471</v>
      </c>
      <c r="B190" s="143" t="s">
        <v>607</v>
      </c>
      <c r="C190" s="407" t="str">
        <f t="shared" si="72"/>
        <v xml:space="preserve">England ICS - North Central London </v>
      </c>
      <c r="D190" s="110">
        <f t="shared" si="93"/>
        <v>593891</v>
      </c>
      <c r="E190" s="110">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0" t="s">
        <v>471</v>
      </c>
      <c r="B191" s="143" t="s">
        <v>573</v>
      </c>
      <c r="C191" s="407" t="str">
        <f t="shared" si="72"/>
        <v>England ICS - North East and North Cumbria</v>
      </c>
      <c r="D191" s="110">
        <f t="shared" si="93"/>
        <v>1170091</v>
      </c>
      <c r="E191" s="110">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0" t="s">
        <v>471</v>
      </c>
      <c r="B192" s="143" t="s">
        <v>608</v>
      </c>
      <c r="C192" s="407" t="str">
        <f t="shared" si="72"/>
        <v xml:space="preserve">England ICS - North East London </v>
      </c>
      <c r="D192" s="110">
        <f t="shared" si="93"/>
        <v>784566</v>
      </c>
      <c r="E192" s="110">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0" t="s">
        <v>471</v>
      </c>
      <c r="B193" s="143" t="s">
        <v>609</v>
      </c>
      <c r="C193" s="407" t="str">
        <f t="shared" si="72"/>
        <v>England ICS - North West London</v>
      </c>
      <c r="D193" s="110">
        <f t="shared" si="93"/>
        <v>828249</v>
      </c>
      <c r="E193" s="110">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0" t="s">
        <v>471</v>
      </c>
      <c r="B194" s="143" t="s">
        <v>403</v>
      </c>
      <c r="C194" s="407" t="str">
        <f t="shared" si="72"/>
        <v>England ICS - Northamptonshire</v>
      </c>
      <c r="D194" s="110">
        <f t="shared" ref="D194" si="102">I194</f>
        <v>280031</v>
      </c>
      <c r="E194" s="110">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0" t="s">
        <v>471</v>
      </c>
      <c r="B195" s="143" t="s">
        <v>404</v>
      </c>
      <c r="C195" s="407" t="str">
        <f t="shared" si="72"/>
        <v>England ICS - Nottinghamshire</v>
      </c>
      <c r="D195" s="110">
        <f t="shared" si="93"/>
        <v>413641</v>
      </c>
      <c r="E195" s="110">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0" t="s">
        <v>471</v>
      </c>
      <c r="B196" s="143" t="s">
        <v>409</v>
      </c>
      <c r="C196" s="407" t="str">
        <f t="shared" si="72"/>
        <v>England ICS - Shropshire and Telford and Wrekin</v>
      </c>
      <c r="D196" s="110">
        <f t="shared" si="84"/>
        <v>199279</v>
      </c>
      <c r="E196" s="110">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0" t="s">
        <v>471</v>
      </c>
      <c r="B197" s="143" t="s">
        <v>53</v>
      </c>
      <c r="C197" s="407" t="str">
        <f t="shared" si="72"/>
        <v>England ICS - Somerset</v>
      </c>
      <c r="D197" s="110">
        <f t="shared" si="84"/>
        <v>218431</v>
      </c>
      <c r="E197" s="110">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0" t="s">
        <v>471</v>
      </c>
      <c r="B198" s="143" t="s">
        <v>415</v>
      </c>
      <c r="C198" s="407" t="str">
        <f t="shared" si="72"/>
        <v>England ICS - South East London</v>
      </c>
      <c r="D198" s="110">
        <f t="shared" si="84"/>
        <v>697479</v>
      </c>
      <c r="E198" s="110">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0" t="s">
        <v>471</v>
      </c>
      <c r="B199" s="143" t="s">
        <v>416</v>
      </c>
      <c r="C199" s="407" t="str">
        <f t="shared" si="72"/>
        <v>England ICS - South West London</v>
      </c>
      <c r="D199" s="110">
        <f t="shared" si="84"/>
        <v>560076</v>
      </c>
      <c r="E199" s="110">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0" t="s">
        <v>471</v>
      </c>
      <c r="B200" s="143" t="s">
        <v>302</v>
      </c>
      <c r="C200" s="407" t="str">
        <f t="shared" si="72"/>
        <v>England ICS - South Yorkshire and Bassetlaw</v>
      </c>
      <c r="D200" s="110">
        <f t="shared" si="84"/>
        <v>597392</v>
      </c>
      <c r="E200" s="110">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0" t="s">
        <v>471</v>
      </c>
      <c r="B201" s="143" t="s">
        <v>610</v>
      </c>
      <c r="C201" s="407" t="str">
        <f t="shared" si="72"/>
        <v>England ICS - Staffodshire and Stoke-on-Trent</v>
      </c>
      <c r="D201" s="110">
        <f t="shared" ref="D201:D206" si="111">I201</f>
        <v>450150</v>
      </c>
      <c r="E201" s="110">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0" t="s">
        <v>471</v>
      </c>
      <c r="B202" s="143" t="s">
        <v>413</v>
      </c>
      <c r="C202" s="407" t="str">
        <f t="shared" si="72"/>
        <v>England ICS - Suffolk and North East Essex</v>
      </c>
      <c r="D202" s="110">
        <f t="shared" si="111"/>
        <v>385963</v>
      </c>
      <c r="E202" s="110">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0" t="s">
        <v>471</v>
      </c>
      <c r="B203" s="143" t="s">
        <v>565</v>
      </c>
      <c r="C203" s="407" t="str">
        <f t="shared" si="72"/>
        <v>England ICS - Surrey Heartlands</v>
      </c>
      <c r="D203" s="110">
        <f t="shared" si="111"/>
        <v>396737</v>
      </c>
      <c r="E203" s="110">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0" t="s">
        <v>471</v>
      </c>
      <c r="B204" s="143" t="s">
        <v>611</v>
      </c>
      <c r="C204" s="407" t="str">
        <f t="shared" si="72"/>
        <v>England ICS - Sussex and Health Care Partnership</v>
      </c>
      <c r="D204" s="110">
        <f t="shared" si="111"/>
        <v>664808</v>
      </c>
      <c r="E204" s="110">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0" t="s">
        <v>471</v>
      </c>
      <c r="B205" s="143" t="s">
        <v>612</v>
      </c>
      <c r="C205" s="407" t="str">
        <f t="shared" si="72"/>
        <v>England ICS - The Black Country</v>
      </c>
      <c r="D205" s="110">
        <f t="shared" si="111"/>
        <v>516421</v>
      </c>
      <c r="E205" s="110">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0" t="s">
        <v>471</v>
      </c>
      <c r="B206" s="143" t="s">
        <v>613</v>
      </c>
      <c r="C206" s="407" t="str">
        <f t="shared" si="72"/>
        <v>England ICS - West Yorkshire and Harrogate</v>
      </c>
      <c r="D206" s="110">
        <f t="shared" si="111"/>
        <v>902561</v>
      </c>
      <c r="E206" s="110">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69" customFormat="1" x14ac:dyDescent="0.3">
      <c r="A207" s="165"/>
      <c r="B207" s="419"/>
      <c r="C207" s="175"/>
      <c r="D207" s="405">
        <f t="shared" ref="D207:L207" si="120">SUM(D165:D206)</f>
        <v>21779298</v>
      </c>
      <c r="E207" s="405">
        <f t="shared" si="120"/>
        <v>22677552</v>
      </c>
      <c r="F207" s="405">
        <f t="shared" si="120"/>
        <v>56550138</v>
      </c>
      <c r="G207" s="405">
        <f t="shared" si="120"/>
        <v>27982818</v>
      </c>
      <c r="H207" s="405">
        <f t="shared" si="120"/>
        <v>28567320</v>
      </c>
      <c r="I207" s="405">
        <f t="shared" si="120"/>
        <v>21779298</v>
      </c>
      <c r="J207" s="405">
        <f t="shared" si="120"/>
        <v>22677552</v>
      </c>
      <c r="K207" s="405">
        <f t="shared" si="120"/>
        <v>6203520</v>
      </c>
      <c r="L207" s="405">
        <f t="shared" si="120"/>
        <v>5889768</v>
      </c>
      <c r="M207" s="405"/>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168"/>
      <c r="BK207" s="168"/>
      <c r="BL207" s="168"/>
      <c r="BM207" s="168"/>
      <c r="BN207" s="168"/>
      <c r="BO207" s="168"/>
      <c r="BP207" s="168"/>
      <c r="BQ207" s="168"/>
      <c r="BR207" s="168"/>
      <c r="BS207" s="168"/>
      <c r="BT207" s="168"/>
      <c r="BU207" s="168"/>
      <c r="BV207" s="168"/>
      <c r="BW207" s="168"/>
      <c r="BX207" s="168"/>
      <c r="BY207" s="168"/>
      <c r="BZ207" s="168"/>
      <c r="CA207" s="168"/>
      <c r="CB207" s="168"/>
      <c r="CC207" s="168"/>
      <c r="CD207" s="168"/>
      <c r="CE207" s="168"/>
      <c r="CF207" s="168"/>
      <c r="CG207" s="168"/>
      <c r="CH207" s="168"/>
      <c r="CI207" s="168"/>
      <c r="CJ207" s="168"/>
      <c r="CK207" s="168"/>
      <c r="CL207" s="168"/>
      <c r="CM207" s="168"/>
      <c r="CN207" s="168"/>
      <c r="CO207" s="168"/>
      <c r="CP207" s="168"/>
      <c r="CQ207" s="168"/>
      <c r="CR207" s="168"/>
      <c r="CS207" s="168"/>
      <c r="CT207" s="168"/>
      <c r="CU207" s="168"/>
      <c r="CV207" s="168"/>
      <c r="CW207" s="168"/>
      <c r="CX207" s="168"/>
      <c r="CY207" s="167"/>
      <c r="CZ207" s="406"/>
      <c r="DA207" s="168"/>
      <c r="DB207" s="168"/>
      <c r="DC207" s="168"/>
      <c r="DD207" s="168"/>
      <c r="DE207" s="168"/>
      <c r="DF207" s="168"/>
      <c r="DG207" s="168"/>
      <c r="DH207" s="168"/>
      <c r="DI207" s="168"/>
      <c r="DJ207" s="168"/>
      <c r="DK207" s="168"/>
      <c r="DL207" s="168"/>
      <c r="DM207" s="168"/>
      <c r="DN207" s="168"/>
      <c r="DO207" s="168"/>
      <c r="DP207" s="168"/>
      <c r="DQ207" s="168"/>
      <c r="DR207" s="168"/>
      <c r="DS207" s="168"/>
      <c r="DT207" s="168"/>
      <c r="DU207" s="168"/>
      <c r="DV207" s="168"/>
      <c r="DW207" s="168"/>
      <c r="DX207" s="168"/>
      <c r="DY207" s="168"/>
      <c r="DZ207" s="168"/>
      <c r="EA207" s="168"/>
      <c r="EB207" s="168"/>
      <c r="EC207" s="168"/>
      <c r="ED207" s="168"/>
      <c r="EE207" s="168"/>
      <c r="EF207" s="168"/>
      <c r="EG207" s="168"/>
      <c r="EH207" s="168"/>
      <c r="EI207" s="168"/>
      <c r="EJ207" s="168"/>
      <c r="EK207" s="168"/>
      <c r="EL207" s="168"/>
      <c r="EM207" s="168"/>
      <c r="EN207" s="168"/>
      <c r="EO207" s="168"/>
      <c r="EP207" s="168"/>
      <c r="EQ207" s="168"/>
      <c r="ER207" s="168"/>
      <c r="ES207" s="168"/>
      <c r="ET207" s="168"/>
      <c r="EU207" s="168"/>
      <c r="EV207" s="168"/>
      <c r="EW207" s="168"/>
      <c r="EX207" s="168"/>
      <c r="EY207" s="168"/>
      <c r="EZ207" s="168"/>
      <c r="FA207" s="168"/>
      <c r="FB207" s="168"/>
      <c r="FC207" s="168"/>
      <c r="FD207" s="168"/>
      <c r="FE207" s="168"/>
      <c r="FF207" s="168"/>
      <c r="FG207" s="168"/>
      <c r="FH207" s="168"/>
      <c r="FI207" s="168"/>
      <c r="FJ207" s="168"/>
      <c r="FK207" s="168"/>
      <c r="FL207" s="168"/>
      <c r="FM207" s="168"/>
      <c r="FN207" s="168"/>
      <c r="FO207" s="168"/>
      <c r="FP207" s="168"/>
      <c r="FQ207" s="168"/>
      <c r="FR207" s="168"/>
      <c r="FS207" s="168"/>
      <c r="FT207" s="168"/>
      <c r="FU207" s="168"/>
      <c r="FV207" s="168"/>
      <c r="FW207" s="168"/>
      <c r="FX207" s="168"/>
      <c r="FY207" s="168"/>
      <c r="FZ207" s="168"/>
      <c r="GA207" s="168"/>
      <c r="GB207" s="168"/>
      <c r="GC207" s="168"/>
      <c r="GD207" s="168"/>
      <c r="GE207" s="168"/>
      <c r="GF207" s="168"/>
      <c r="GG207" s="168"/>
      <c r="GH207" s="168"/>
      <c r="GI207" s="168"/>
      <c r="GJ207" s="168"/>
      <c r="GK207" s="168"/>
      <c r="GL207" s="167"/>
    </row>
    <row r="208" spans="1:194" s="2" customFormat="1" x14ac:dyDescent="0.3">
      <c r="A208" s="52" t="s">
        <v>477</v>
      </c>
      <c r="B208" s="2" t="s">
        <v>275</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477</v>
      </c>
      <c r="B209" s="2" t="s">
        <v>126</v>
      </c>
      <c r="C209" s="51"/>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477</v>
      </c>
      <c r="B210" s="2" t="s">
        <v>132</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477</v>
      </c>
      <c r="B211" s="2" t="s">
        <v>276</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477</v>
      </c>
      <c r="B212" s="2" t="s">
        <v>238</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477</v>
      </c>
      <c r="B213" s="2" t="s">
        <v>185</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477</v>
      </c>
      <c r="B214" s="2" t="s">
        <v>259</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477</v>
      </c>
      <c r="B215" s="2" t="s">
        <v>55</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477</v>
      </c>
      <c r="B216" s="2" t="s">
        <v>56</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477</v>
      </c>
      <c r="B217" s="2" t="s">
        <v>100</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477</v>
      </c>
      <c r="B218" s="2" t="s">
        <v>127</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477</v>
      </c>
      <c r="B219" s="2" t="s">
        <v>150</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477</v>
      </c>
      <c r="B220" s="2" t="s">
        <v>167</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477</v>
      </c>
      <c r="B221" s="2" t="s">
        <v>239</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477</v>
      </c>
      <c r="B222" s="2" t="s">
        <v>322</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477</v>
      </c>
      <c r="B223" s="2" t="s">
        <v>348</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477</v>
      </c>
      <c r="B224" s="2" t="s">
        <v>57</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477</v>
      </c>
      <c r="B225" s="2" t="s">
        <v>109</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477</v>
      </c>
      <c r="B226" s="2" t="s">
        <v>205</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477</v>
      </c>
      <c r="B227" s="2" t="s">
        <v>310</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477</v>
      </c>
      <c r="B228" s="2" t="s">
        <v>311</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477</v>
      </c>
      <c r="B229" s="2" t="s">
        <v>133</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477</v>
      </c>
      <c r="B230" s="2" t="s">
        <v>86</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477</v>
      </c>
      <c r="B231" s="2" t="s">
        <v>212</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477</v>
      </c>
      <c r="B232" s="2" t="s">
        <v>463</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477</v>
      </c>
      <c r="B233" s="2" t="s">
        <v>352</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477</v>
      </c>
      <c r="B234" s="2" t="s">
        <v>116</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477</v>
      </c>
      <c r="B235" s="2" t="s">
        <v>151</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477</v>
      </c>
      <c r="B236" s="2" t="s">
        <v>218</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477</v>
      </c>
      <c r="B237" s="2" t="s">
        <v>58</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477</v>
      </c>
      <c r="B238" s="2" t="s">
        <v>152</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477</v>
      </c>
      <c r="B239" s="2" t="s">
        <v>353</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477</v>
      </c>
      <c r="B240" s="2" t="s">
        <v>355</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477</v>
      </c>
      <c r="B241" s="2" t="s">
        <v>219</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477</v>
      </c>
      <c r="B242" s="2" t="s">
        <v>59</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477</v>
      </c>
      <c r="B243" s="2" t="s">
        <v>281</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477</v>
      </c>
      <c r="B244" s="2" t="s">
        <v>177</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477</v>
      </c>
      <c r="B245" s="2" t="s">
        <v>240</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477</v>
      </c>
      <c r="B246" s="2" t="s">
        <v>564</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477</v>
      </c>
      <c r="B247" s="2" t="s">
        <v>194</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477</v>
      </c>
      <c r="B248" s="2" t="s">
        <v>87</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477</v>
      </c>
      <c r="B249" s="2" t="s">
        <v>117</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477</v>
      </c>
      <c r="B250" s="2" t="s">
        <v>121</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477</v>
      </c>
      <c r="B251" s="2" t="s">
        <v>60</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477</v>
      </c>
      <c r="B252" s="2" t="s">
        <v>251</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477</v>
      </c>
      <c r="B253" s="2" t="s">
        <v>186</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477</v>
      </c>
      <c r="B254" s="2" t="s">
        <v>128</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477</v>
      </c>
      <c r="B255" s="2" t="s">
        <v>153</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477</v>
      </c>
      <c r="B256" s="2" t="s">
        <v>349</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477</v>
      </c>
      <c r="B257" s="2" t="s">
        <v>206</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477</v>
      </c>
      <c r="B258" s="2" t="s">
        <v>154</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477</v>
      </c>
      <c r="B259" s="2" t="s">
        <v>161</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477</v>
      </c>
      <c r="B260" s="2" t="s">
        <v>245</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477</v>
      </c>
      <c r="B261" s="2" t="s">
        <v>338</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477</v>
      </c>
      <c r="B262" s="2" t="s">
        <v>339</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477</v>
      </c>
      <c r="B263" s="2" t="s">
        <v>134</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477</v>
      </c>
      <c r="B264" s="2" t="s">
        <v>277</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477</v>
      </c>
      <c r="B265" s="2" t="s">
        <v>195</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477</v>
      </c>
      <c r="B266" s="2" t="s">
        <v>54</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477</v>
      </c>
      <c r="B267" s="2" t="s">
        <v>155</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477</v>
      </c>
      <c r="B268" s="2" t="s">
        <v>129</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477</v>
      </c>
      <c r="B269" s="2" t="s">
        <v>225</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477</v>
      </c>
      <c r="B270" s="2" t="s">
        <v>356</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477</v>
      </c>
      <c r="B271" s="2" t="s">
        <v>162</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477</v>
      </c>
      <c r="B272" s="2" t="s">
        <v>333</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477</v>
      </c>
      <c r="B273" s="2" t="s">
        <v>110</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477</v>
      </c>
      <c r="B274" s="2" t="s">
        <v>231</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477</v>
      </c>
      <c r="B275" s="2" t="s">
        <v>278</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477</v>
      </c>
      <c r="B276" s="2" t="s">
        <v>61</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477</v>
      </c>
      <c r="B277" s="2" t="s">
        <v>178</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477</v>
      </c>
      <c r="B278" s="2" t="s">
        <v>309</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477</v>
      </c>
      <c r="B279" s="2" t="s">
        <v>187</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477</v>
      </c>
      <c r="B280" s="2" t="s">
        <v>226</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477</v>
      </c>
      <c r="B281" s="2" t="s">
        <v>341</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477</v>
      </c>
      <c r="B282" s="2" t="s">
        <v>135</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477</v>
      </c>
      <c r="B283" s="2" t="s">
        <v>101</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477</v>
      </c>
      <c r="B284" s="2" t="s">
        <v>51</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477</v>
      </c>
      <c r="B285" s="2" t="s">
        <v>188</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477</v>
      </c>
      <c r="B286" s="2" t="s">
        <v>111</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477</v>
      </c>
      <c r="B287" s="2" t="s">
        <v>62</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477</v>
      </c>
      <c r="B288" s="2" t="s">
        <v>122</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477</v>
      </c>
      <c r="B289" s="2" t="s">
        <v>140</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477</v>
      </c>
      <c r="B290" s="2" t="s">
        <v>168</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477</v>
      </c>
      <c r="B291" s="2" t="s">
        <v>179</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477</v>
      </c>
      <c r="B292" s="2" t="s">
        <v>213</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477</v>
      </c>
      <c r="B293" s="2" t="s">
        <v>227</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477</v>
      </c>
      <c r="B294" s="2" t="s">
        <v>314</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477</v>
      </c>
      <c r="B295" s="2" t="s">
        <v>252</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477</v>
      </c>
      <c r="B296" s="2" t="s">
        <v>464</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477</v>
      </c>
      <c r="B297" s="2" t="s">
        <v>146</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477</v>
      </c>
      <c r="B298" s="2" t="s">
        <v>169</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477</v>
      </c>
      <c r="B299" s="2" t="s">
        <v>130</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477</v>
      </c>
      <c r="B300" s="2" t="s">
        <v>262</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477</v>
      </c>
      <c r="B301" s="2" t="s">
        <v>63</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477</v>
      </c>
      <c r="B302" s="2" t="s">
        <v>156</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477</v>
      </c>
      <c r="B303" s="2" t="s">
        <v>263</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477</v>
      </c>
      <c r="B304" s="2" t="s">
        <v>136</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477</v>
      </c>
      <c r="B305" s="2" t="s">
        <v>141</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477</v>
      </c>
      <c r="B306" s="2" t="s">
        <v>170</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477</v>
      </c>
      <c r="B307" s="2" t="s">
        <v>123</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477</v>
      </c>
      <c r="B308" s="2" t="s">
        <v>465</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477</v>
      </c>
      <c r="B309" s="2" t="s">
        <v>163</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477</v>
      </c>
      <c r="B310" s="2" t="s">
        <v>196</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477</v>
      </c>
      <c r="B311" s="2" t="s">
        <v>104</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477</v>
      </c>
      <c r="B312" s="2" t="s">
        <v>241</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477</v>
      </c>
      <c r="B313" s="2" t="s">
        <v>164</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477</v>
      </c>
      <c r="B314" s="2" t="s">
        <v>171</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477</v>
      </c>
      <c r="B315" s="2" t="s">
        <v>189</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477</v>
      </c>
      <c r="B316" s="2" t="s">
        <v>220</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477</v>
      </c>
      <c r="B317" s="2" t="s">
        <v>64</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477</v>
      </c>
      <c r="B318" s="2" t="s">
        <v>264</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477</v>
      </c>
      <c r="B319" s="2" t="s">
        <v>65</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477</v>
      </c>
      <c r="B320" s="2" t="s">
        <v>312</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477</v>
      </c>
      <c r="B321" s="2" t="s">
        <v>232</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477</v>
      </c>
      <c r="B322" s="2" t="s">
        <v>66</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477</v>
      </c>
      <c r="B323" s="2" t="s">
        <v>207</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477</v>
      </c>
      <c r="B324" s="2" t="s">
        <v>67</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477</v>
      </c>
      <c r="B325" s="2" t="s">
        <v>157</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477</v>
      </c>
      <c r="B326" s="2" t="s">
        <v>233</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477</v>
      </c>
      <c r="B327" s="2" t="s">
        <v>68</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477</v>
      </c>
      <c r="B328" s="2" t="s">
        <v>172</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477</v>
      </c>
      <c r="B329" s="2" t="s">
        <v>334</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477</v>
      </c>
      <c r="B330" s="2" t="s">
        <v>147</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477</v>
      </c>
      <c r="B331" s="2" t="s">
        <v>173</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477</v>
      </c>
      <c r="B332" s="2" t="s">
        <v>69</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477</v>
      </c>
      <c r="B333" s="2" t="s">
        <v>345</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477</v>
      </c>
      <c r="B334" s="2" t="s">
        <v>180</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477</v>
      </c>
      <c r="B335" s="2" t="s">
        <v>137</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477</v>
      </c>
      <c r="B336" s="2" t="s">
        <v>70</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477</v>
      </c>
      <c r="B337" s="2" t="s">
        <v>208</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477</v>
      </c>
      <c r="B338" s="2" t="s">
        <v>279</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477</v>
      </c>
      <c r="B339" s="2" t="s">
        <v>71</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477</v>
      </c>
      <c r="B340" s="2" t="s">
        <v>124</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477</v>
      </c>
      <c r="B341" s="2" t="s">
        <v>197</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477</v>
      </c>
      <c r="B342" s="2" t="s">
        <v>260</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477</v>
      </c>
      <c r="B343" s="2" t="s">
        <v>330</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477</v>
      </c>
      <c r="B344" s="2" t="s">
        <v>357</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477</v>
      </c>
      <c r="B345" s="2" t="s">
        <v>72</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477</v>
      </c>
      <c r="B346" s="2" t="s">
        <v>73</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477</v>
      </c>
      <c r="B347" s="2" t="s">
        <v>228</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477</v>
      </c>
      <c r="B348" s="2" t="s">
        <v>221</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477</v>
      </c>
      <c r="B349" s="2" t="s">
        <v>340</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477</v>
      </c>
      <c r="B350" s="2" t="s">
        <v>74</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477</v>
      </c>
      <c r="B351" s="2" t="s">
        <v>118</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477</v>
      </c>
      <c r="B352" s="2" t="s">
        <v>95</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477</v>
      </c>
      <c r="B353" s="2" t="s">
        <v>75</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477</v>
      </c>
      <c r="B354" s="2" t="s">
        <v>198</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477</v>
      </c>
      <c r="B355" s="2" t="s">
        <v>119</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477</v>
      </c>
      <c r="B356" s="2" t="s">
        <v>342</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477</v>
      </c>
      <c r="B357" s="2" t="s">
        <v>148</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477</v>
      </c>
      <c r="B358" s="2" t="s">
        <v>76</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477</v>
      </c>
      <c r="B359" s="2" t="s">
        <v>253</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477</v>
      </c>
      <c r="B360" s="2" t="s">
        <v>214</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477</v>
      </c>
      <c r="B361" s="2" t="s">
        <v>96</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477</v>
      </c>
      <c r="B362" s="2" t="s">
        <v>319</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477</v>
      </c>
      <c r="B363" s="2" t="s">
        <v>190</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477</v>
      </c>
      <c r="B364" s="2" t="s">
        <v>158</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477</v>
      </c>
      <c r="B365" s="2" t="s">
        <v>282</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477</v>
      </c>
      <c r="B366" s="2" t="s">
        <v>88</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477</v>
      </c>
      <c r="B367" s="2" t="s">
        <v>242</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477</v>
      </c>
      <c r="B368" s="2" t="s">
        <v>327</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477</v>
      </c>
      <c r="B369" s="2" t="s">
        <v>209</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477</v>
      </c>
      <c r="B370" s="2" t="s">
        <v>248</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477</v>
      </c>
      <c r="B371" s="2" t="s">
        <v>77</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477</v>
      </c>
      <c r="B372" s="2" t="s">
        <v>142</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477</v>
      </c>
      <c r="B373" s="2" t="s">
        <v>261</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477</v>
      </c>
      <c r="B374" s="2" t="s">
        <v>280</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477</v>
      </c>
      <c r="B375" s="2" t="s">
        <v>335</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477</v>
      </c>
      <c r="B376" s="2" t="s">
        <v>320</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477</v>
      </c>
      <c r="B377" s="2" t="s">
        <v>265</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477</v>
      </c>
      <c r="B378" s="2" t="s">
        <v>174</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477</v>
      </c>
      <c r="B379" s="2" t="s">
        <v>243</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477</v>
      </c>
      <c r="B380" s="2" t="s">
        <v>105</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477</v>
      </c>
      <c r="B381" s="2" t="s">
        <v>254</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477</v>
      </c>
      <c r="B382" s="2" t="s">
        <v>78</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477</v>
      </c>
      <c r="B383" s="2" t="s">
        <v>143</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477</v>
      </c>
      <c r="B384" s="2" t="s">
        <v>138</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477</v>
      </c>
      <c r="B385" s="2" t="s">
        <v>315</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477</v>
      </c>
      <c r="B386" s="2" t="s">
        <v>181</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477</v>
      </c>
      <c r="B387" s="2" t="s">
        <v>215</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477</v>
      </c>
      <c r="B388" s="2" t="s">
        <v>316</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477</v>
      </c>
      <c r="B389" s="2" t="s">
        <v>222</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477</v>
      </c>
      <c r="B390" s="2" t="s">
        <v>325</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477</v>
      </c>
      <c r="B391" s="2" t="s">
        <v>106</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477</v>
      </c>
      <c r="B392" s="2" t="s">
        <v>271</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477</v>
      </c>
      <c r="B393" s="2" t="s">
        <v>210</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477</v>
      </c>
      <c r="B394" s="2" t="s">
        <v>229</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477</v>
      </c>
      <c r="B395" s="2" t="s">
        <v>313</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477</v>
      </c>
      <c r="B396" s="2" t="s">
        <v>223</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477</v>
      </c>
      <c r="B397" s="2" t="s">
        <v>343</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477</v>
      </c>
      <c r="B398" s="2" t="s">
        <v>272</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477</v>
      </c>
      <c r="B399" s="2" t="s">
        <v>211</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477</v>
      </c>
      <c r="B400" s="2" t="s">
        <v>89</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477</v>
      </c>
      <c r="B401" s="2" t="s">
        <v>246</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477</v>
      </c>
      <c r="B402" s="2" t="s">
        <v>199</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477</v>
      </c>
      <c r="B403" s="2" t="s">
        <v>350</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477</v>
      </c>
      <c r="B404" s="2" t="s">
        <v>358</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477</v>
      </c>
      <c r="B405" s="2" t="s">
        <v>331</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477</v>
      </c>
      <c r="B406" s="2" t="s">
        <v>200</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477</v>
      </c>
      <c r="B407" s="2" t="s">
        <v>354</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477</v>
      </c>
      <c r="B408" s="2" t="s">
        <v>79</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477</v>
      </c>
      <c r="B409" s="2" t="s">
        <v>336</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477</v>
      </c>
      <c r="B410" s="2" t="s">
        <v>283</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477</v>
      </c>
      <c r="B411" s="2" t="s">
        <v>266</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477</v>
      </c>
      <c r="B412" s="2" t="s">
        <v>201</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477</v>
      </c>
      <c r="B413" s="2" t="s">
        <v>80</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477</v>
      </c>
      <c r="B414" s="2" t="s">
        <v>234</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477</v>
      </c>
      <c r="B415" s="2" t="s">
        <v>90</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477</v>
      </c>
      <c r="B416" s="2" t="s">
        <v>159</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477</v>
      </c>
      <c r="B417" s="2" t="s">
        <v>202</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477</v>
      </c>
      <c r="B418" s="2" t="s">
        <v>149</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477</v>
      </c>
      <c r="B419" s="2" t="s">
        <v>102</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477</v>
      </c>
      <c r="B420" s="2" t="s">
        <v>273</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477</v>
      </c>
      <c r="B421" s="2" t="s">
        <v>267</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477</v>
      </c>
      <c r="B422" s="2" t="s">
        <v>244</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477</v>
      </c>
      <c r="B423" s="2" t="s">
        <v>175</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477</v>
      </c>
      <c r="B424" s="2" t="s">
        <v>344</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477</v>
      </c>
      <c r="B425" s="2" t="s">
        <v>235</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477</v>
      </c>
      <c r="B426" s="2" t="s">
        <v>91</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477</v>
      </c>
      <c r="B427" s="2" t="s">
        <v>112</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477</v>
      </c>
      <c r="B428" s="2" t="s">
        <v>236</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477</v>
      </c>
      <c r="B429" s="2" t="s">
        <v>249</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477</v>
      </c>
      <c r="B430" s="2" t="s">
        <v>98</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477</v>
      </c>
      <c r="B431" s="2" t="s">
        <v>237</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477</v>
      </c>
      <c r="B432" s="2" t="s">
        <v>191</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477</v>
      </c>
      <c r="B433" s="2" t="s">
        <v>103</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477</v>
      </c>
      <c r="B434" s="2" t="s">
        <v>321</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477</v>
      </c>
      <c r="B435" s="2" t="s">
        <v>328</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477</v>
      </c>
      <c r="B436" s="2" t="s">
        <v>113</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477</v>
      </c>
      <c r="B437" s="2" t="s">
        <v>466</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477</v>
      </c>
      <c r="B438" s="2" t="s">
        <v>125</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477</v>
      </c>
      <c r="B439" s="2" t="s">
        <v>139</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477</v>
      </c>
      <c r="B440" s="2" t="s">
        <v>326</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477</v>
      </c>
      <c r="B441" s="2" t="s">
        <v>144</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477</v>
      </c>
      <c r="B442" s="2" t="s">
        <v>216</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477</v>
      </c>
      <c r="B443" s="2" t="s">
        <v>217</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477</v>
      </c>
      <c r="B444" s="2" t="s">
        <v>131</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477</v>
      </c>
      <c r="B445" s="2" t="s">
        <v>224</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477</v>
      </c>
      <c r="B446" s="2" t="s">
        <v>230</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477</v>
      </c>
      <c r="B447" s="2" t="s">
        <v>247</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477</v>
      </c>
      <c r="B448" s="2" t="s">
        <v>203</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477</v>
      </c>
      <c r="B449" s="2" t="s">
        <v>250</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477</v>
      </c>
      <c r="B450" s="2" t="s">
        <v>255</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477</v>
      </c>
      <c r="B451" s="2" t="s">
        <v>107</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477</v>
      </c>
      <c r="B452" s="2" t="s">
        <v>332</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477</v>
      </c>
      <c r="B453" s="2" t="s">
        <v>351</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477</v>
      </c>
      <c r="B454" s="2" t="s">
        <v>81</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477</v>
      </c>
      <c r="B455" s="2" t="s">
        <v>268</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477</v>
      </c>
      <c r="B456" s="2" t="s">
        <v>182</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477</v>
      </c>
      <c r="B457" s="2" t="s">
        <v>97</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477</v>
      </c>
      <c r="B458" s="2" t="s">
        <v>256</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477</v>
      </c>
      <c r="B459" s="2" t="s">
        <v>257</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477</v>
      </c>
      <c r="B460" s="2" t="s">
        <v>183</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477</v>
      </c>
      <c r="B461" s="2" t="s">
        <v>92</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477</v>
      </c>
      <c r="B462" s="2" t="s">
        <v>337</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477</v>
      </c>
      <c r="B463" s="2" t="s">
        <v>346</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477</v>
      </c>
      <c r="B464" s="2" t="s">
        <v>274</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477</v>
      </c>
      <c r="B465" s="2" t="s">
        <v>165</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477</v>
      </c>
      <c r="B466" s="2" t="s">
        <v>108</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477</v>
      </c>
      <c r="B467" s="2" t="s">
        <v>269</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477</v>
      </c>
      <c r="B468" s="2" t="s">
        <v>82</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477</v>
      </c>
      <c r="B469" s="2" t="s">
        <v>192</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477</v>
      </c>
      <c r="B470" s="2" t="s">
        <v>323</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477</v>
      </c>
      <c r="B471" s="2" t="s">
        <v>93</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477</v>
      </c>
      <c r="B472" s="2" t="s">
        <v>258</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477</v>
      </c>
      <c r="B473" s="2" t="s">
        <v>270</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477</v>
      </c>
      <c r="B474" s="2" t="s">
        <v>145</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477</v>
      </c>
      <c r="B475" s="2" t="s">
        <v>347</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477</v>
      </c>
      <c r="B476" s="2" t="s">
        <v>160</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477</v>
      </c>
      <c r="B477" s="2" t="s">
        <v>176</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477</v>
      </c>
      <c r="B478" s="2" t="s">
        <v>166</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477</v>
      </c>
      <c r="B479" s="2" t="s">
        <v>193</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477</v>
      </c>
      <c r="B480" s="2" t="s">
        <v>184</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477</v>
      </c>
      <c r="B481" s="2" t="s">
        <v>318</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477</v>
      </c>
      <c r="B482" s="2" t="s">
        <v>421</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477</v>
      </c>
      <c r="B483" s="2" t="s">
        <v>422</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477</v>
      </c>
      <c r="B484" s="2" t="s">
        <v>424</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477</v>
      </c>
      <c r="B485" s="2" t="s">
        <v>83</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477</v>
      </c>
      <c r="B486" s="2" t="s">
        <v>94</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477</v>
      </c>
      <c r="B487" s="2" t="s">
        <v>425</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477</v>
      </c>
      <c r="B488" s="2" t="s">
        <v>426</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477</v>
      </c>
      <c r="B489" s="2" t="s">
        <v>428</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477</v>
      </c>
      <c r="B490" s="2" t="s">
        <v>120</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477</v>
      </c>
      <c r="B491" s="2" t="s">
        <v>114</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477</v>
      </c>
      <c r="B492" s="2" t="s">
        <v>84</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477</v>
      </c>
      <c r="B493" s="2" t="s">
        <v>85</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477</v>
      </c>
      <c r="B494" s="2" t="s">
        <v>308</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477</v>
      </c>
      <c r="B495" s="2" t="s">
        <v>429</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477</v>
      </c>
      <c r="B496" s="2" t="s">
        <v>430</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477</v>
      </c>
      <c r="B497" s="2" t="s">
        <v>431</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477</v>
      </c>
      <c r="B498" s="2" t="s">
        <v>432</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477</v>
      </c>
      <c r="B499" s="2" t="s">
        <v>433</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477</v>
      </c>
      <c r="B500" s="2" t="s">
        <v>434</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477</v>
      </c>
      <c r="B501" s="2" t="s">
        <v>435</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477</v>
      </c>
      <c r="B502" s="2" t="s">
        <v>436</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477</v>
      </c>
      <c r="B503" s="2" t="s">
        <v>204</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477</v>
      </c>
      <c r="B504" s="2" t="s">
        <v>437</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477</v>
      </c>
      <c r="B505" s="2" t="s">
        <v>438</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477</v>
      </c>
      <c r="B506" s="2" t="s">
        <v>455</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477</v>
      </c>
      <c r="B507" s="2" t="s">
        <v>439</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477</v>
      </c>
      <c r="B508" s="2" t="s">
        <v>440</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477</v>
      </c>
      <c r="B509" s="2" t="s">
        <v>324</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477</v>
      </c>
      <c r="B510" s="2" t="s">
        <v>441</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477</v>
      </c>
      <c r="B511" s="2" t="s">
        <v>442</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477</v>
      </c>
      <c r="B512" s="2" t="s">
        <v>99</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477</v>
      </c>
      <c r="B513" s="2" t="s">
        <v>443</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477</v>
      </c>
      <c r="B514" s="2" t="s">
        <v>329</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477</v>
      </c>
      <c r="B515" s="2" t="s">
        <v>115</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477</v>
      </c>
      <c r="B516" s="2" t="s">
        <v>444</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477</v>
      </c>
      <c r="B517" s="2" t="s">
        <v>445</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477</v>
      </c>
      <c r="B518" s="2" t="s">
        <v>447</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477</v>
      </c>
      <c r="B519" s="2" t="s">
        <v>448</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477</v>
      </c>
      <c r="B520" s="2" t="s">
        <v>284</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477</v>
      </c>
      <c r="B521" s="2" t="s">
        <v>449</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69" customFormat="1" x14ac:dyDescent="0.3">
      <c r="A522" s="165"/>
      <c r="B522" s="175"/>
      <c r="C522" s="165"/>
      <c r="D522" s="168">
        <f t="shared" ref="D522:L522" si="181">SUM(D208:D521)</f>
        <v>21779298</v>
      </c>
      <c r="E522" s="168">
        <f t="shared" si="181"/>
        <v>22677552</v>
      </c>
      <c r="F522" s="168">
        <f t="shared" si="181"/>
        <v>56550138</v>
      </c>
      <c r="G522" s="168">
        <f t="shared" si="181"/>
        <v>27982818</v>
      </c>
      <c r="H522" s="168">
        <f t="shared" si="181"/>
        <v>28567320</v>
      </c>
      <c r="I522" s="168">
        <f t="shared" si="181"/>
        <v>21779298</v>
      </c>
      <c r="J522" s="168">
        <f t="shared" si="181"/>
        <v>22677552</v>
      </c>
      <c r="K522" s="168">
        <f t="shared" si="181"/>
        <v>6203520</v>
      </c>
      <c r="L522" s="168">
        <f t="shared" si="181"/>
        <v>5889768</v>
      </c>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c r="BH522" s="168"/>
      <c r="BI522" s="168"/>
      <c r="BJ522" s="168"/>
      <c r="BK522" s="168"/>
      <c r="BL522" s="168"/>
      <c r="BM522" s="168"/>
      <c r="BN522" s="168"/>
      <c r="BO522" s="168"/>
      <c r="BP522" s="168"/>
      <c r="BQ522" s="168"/>
      <c r="BR522" s="168"/>
      <c r="BS522" s="168"/>
      <c r="BT522" s="168"/>
      <c r="BU522" s="168"/>
      <c r="BV522" s="168"/>
      <c r="BW522" s="168"/>
      <c r="BX522" s="168"/>
      <c r="BY522" s="168"/>
      <c r="BZ522" s="168"/>
      <c r="CA522" s="168"/>
      <c r="CB522" s="168"/>
      <c r="CC522" s="168"/>
      <c r="CD522" s="168"/>
      <c r="CE522" s="168"/>
      <c r="CF522" s="168"/>
      <c r="CG522" s="168"/>
      <c r="CH522" s="168"/>
      <c r="CI522" s="168"/>
      <c r="CJ522" s="168"/>
      <c r="CK522" s="168"/>
      <c r="CL522" s="168"/>
      <c r="CM522" s="168"/>
      <c r="CN522" s="168"/>
      <c r="CO522" s="168"/>
      <c r="CP522" s="168"/>
      <c r="CQ522" s="168"/>
      <c r="CR522" s="168"/>
      <c r="CS522" s="168"/>
      <c r="CT522" s="168"/>
      <c r="CU522" s="168"/>
      <c r="CV522" s="168"/>
      <c r="CW522" s="168"/>
      <c r="CX522" s="168"/>
      <c r="CY522" s="168"/>
      <c r="CZ522" s="168"/>
      <c r="DA522" s="168"/>
      <c r="DB522" s="168"/>
      <c r="DC522" s="168"/>
      <c r="DD522" s="168"/>
      <c r="DE522" s="168"/>
      <c r="DF522" s="168"/>
      <c r="DG522" s="168"/>
      <c r="DH522" s="168"/>
      <c r="DI522" s="168"/>
      <c r="DJ522" s="168"/>
      <c r="DK522" s="168"/>
      <c r="DL522" s="168"/>
      <c r="DM522" s="168"/>
      <c r="DN522" s="168"/>
      <c r="DO522" s="168"/>
      <c r="DP522" s="168"/>
      <c r="DQ522" s="168"/>
      <c r="DR522" s="168"/>
      <c r="DS522" s="168"/>
      <c r="DT522" s="168"/>
      <c r="DU522" s="168"/>
      <c r="DV522" s="168"/>
      <c r="DW522" s="168"/>
      <c r="DX522" s="168"/>
      <c r="DY522" s="168"/>
      <c r="DZ522" s="168"/>
      <c r="EA522" s="168"/>
      <c r="EB522" s="168"/>
      <c r="EC522" s="168"/>
      <c r="ED522" s="168"/>
      <c r="EE522" s="168"/>
      <c r="EF522" s="168"/>
      <c r="EG522" s="168"/>
      <c r="EH522" s="168"/>
      <c r="EI522" s="168"/>
      <c r="EJ522" s="168"/>
      <c r="EK522" s="168"/>
      <c r="EL522" s="168"/>
      <c r="EM522" s="168"/>
      <c r="EN522" s="168"/>
      <c r="EO522" s="168"/>
      <c r="EP522" s="168"/>
      <c r="EQ522" s="168"/>
      <c r="ER522" s="168"/>
      <c r="ES522" s="168"/>
      <c r="ET522" s="168"/>
      <c r="EU522" s="168"/>
      <c r="EV522" s="168"/>
      <c r="EW522" s="168"/>
      <c r="EX522" s="168"/>
      <c r="EY522" s="168"/>
      <c r="EZ522" s="168"/>
      <c r="FA522" s="168"/>
      <c r="FB522" s="168"/>
      <c r="FC522" s="168"/>
      <c r="FD522" s="168"/>
      <c r="FE522" s="168"/>
      <c r="FF522" s="168"/>
      <c r="FG522" s="168"/>
      <c r="FH522" s="168"/>
      <c r="FI522" s="168"/>
      <c r="FJ522" s="168"/>
      <c r="FK522" s="168"/>
      <c r="FL522" s="168"/>
      <c r="FM522" s="168"/>
      <c r="FN522" s="168"/>
      <c r="FO522" s="168"/>
      <c r="FP522" s="168"/>
      <c r="FQ522" s="168"/>
      <c r="FR522" s="168"/>
      <c r="FS522" s="168"/>
      <c r="FT522" s="168"/>
      <c r="FU522" s="168"/>
      <c r="FV522" s="168"/>
      <c r="FW522" s="168"/>
      <c r="FX522" s="168"/>
      <c r="FY522" s="168"/>
      <c r="FZ522" s="168"/>
      <c r="GA522" s="168"/>
      <c r="GB522" s="168"/>
      <c r="GC522" s="168"/>
      <c r="GD522" s="168"/>
      <c r="GE522" s="168"/>
      <c r="GF522" s="168"/>
      <c r="GG522" s="168"/>
      <c r="GH522" s="168"/>
      <c r="GI522" s="168"/>
      <c r="GJ522" s="168"/>
      <c r="GK522" s="168"/>
      <c r="GL522" s="167"/>
    </row>
    <row r="523" spans="1:194" s="2" customFormat="1" ht="15.5" x14ac:dyDescent="0.35">
      <c r="A523" s="52" t="s">
        <v>474</v>
      </c>
      <c r="B523" s="2" t="s">
        <v>375</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18">
        <v>375</v>
      </c>
      <c r="N523" s="418">
        <v>392</v>
      </c>
      <c r="O523" s="418">
        <v>399</v>
      </c>
      <c r="P523" s="418">
        <v>337</v>
      </c>
      <c r="Q523" s="418">
        <v>373</v>
      </c>
      <c r="R523" s="418">
        <v>388</v>
      </c>
      <c r="S523" s="418">
        <v>395</v>
      </c>
      <c r="T523" s="418">
        <v>406</v>
      </c>
      <c r="U523" s="418">
        <v>390</v>
      </c>
      <c r="V523" s="418">
        <v>440</v>
      </c>
      <c r="W523" s="418">
        <v>432</v>
      </c>
      <c r="X523" s="418">
        <v>444</v>
      </c>
      <c r="Y523" s="418">
        <v>403</v>
      </c>
      <c r="Z523" s="418">
        <v>352</v>
      </c>
      <c r="AA523" s="418">
        <v>380</v>
      </c>
      <c r="AB523" s="418">
        <v>376</v>
      </c>
      <c r="AC523" s="418">
        <v>356</v>
      </c>
      <c r="AD523" s="418">
        <v>355</v>
      </c>
      <c r="AE523" s="418">
        <v>303</v>
      </c>
      <c r="AF523" s="418">
        <v>350</v>
      </c>
      <c r="AG523" s="418">
        <v>418</v>
      </c>
      <c r="AH523" s="418">
        <v>410</v>
      </c>
      <c r="AI523" s="418">
        <v>390</v>
      </c>
      <c r="AJ523" s="418">
        <v>405</v>
      </c>
      <c r="AK523" s="418">
        <v>398</v>
      </c>
      <c r="AL523" s="418">
        <v>426</v>
      </c>
      <c r="AM523" s="418">
        <v>444</v>
      </c>
      <c r="AN523" s="418">
        <v>508</v>
      </c>
      <c r="AO523" s="418">
        <v>451</v>
      </c>
      <c r="AP523" s="418">
        <v>511</v>
      </c>
      <c r="AQ523" s="418">
        <v>475</v>
      </c>
      <c r="AR523" s="418">
        <v>547</v>
      </c>
      <c r="AS523" s="418">
        <v>426</v>
      </c>
      <c r="AT523" s="418">
        <v>441</v>
      </c>
      <c r="AU523" s="418">
        <v>456</v>
      </c>
      <c r="AV523" s="418">
        <v>464</v>
      </c>
      <c r="AW523" s="418">
        <v>405</v>
      </c>
      <c r="AX523" s="418">
        <v>408</v>
      </c>
      <c r="AY523" s="418">
        <v>407</v>
      </c>
      <c r="AZ523" s="418">
        <v>393</v>
      </c>
      <c r="BA523" s="418">
        <v>448</v>
      </c>
      <c r="BB523" s="418">
        <v>392</v>
      </c>
      <c r="BC523" s="418">
        <v>377</v>
      </c>
      <c r="BD523" s="418">
        <v>348</v>
      </c>
      <c r="BE523" s="418">
        <v>341</v>
      </c>
      <c r="BF523" s="418">
        <v>403</v>
      </c>
      <c r="BG523" s="418">
        <v>408</v>
      </c>
      <c r="BH523" s="418">
        <v>437</v>
      </c>
      <c r="BI523" s="418">
        <v>477</v>
      </c>
      <c r="BJ523" s="418">
        <v>482</v>
      </c>
      <c r="BK523" s="418">
        <v>514</v>
      </c>
      <c r="BL523" s="418">
        <v>530</v>
      </c>
      <c r="BM523" s="418">
        <v>517</v>
      </c>
      <c r="BN523" s="418">
        <v>529</v>
      </c>
      <c r="BO523" s="418">
        <v>520</v>
      </c>
      <c r="BP523" s="418">
        <v>527</v>
      </c>
      <c r="BQ523" s="418">
        <v>533</v>
      </c>
      <c r="BR523" s="418">
        <v>523</v>
      </c>
      <c r="BS523" s="418">
        <v>515</v>
      </c>
      <c r="BT523" s="418">
        <v>437</v>
      </c>
      <c r="BU523" s="418">
        <v>441</v>
      </c>
      <c r="BV523" s="418">
        <v>456</v>
      </c>
      <c r="BW523" s="418">
        <v>398</v>
      </c>
      <c r="BX523" s="418">
        <v>466</v>
      </c>
      <c r="BY523" s="418">
        <v>405</v>
      </c>
      <c r="BZ523" s="418">
        <v>371</v>
      </c>
      <c r="CA523" s="418">
        <v>399</v>
      </c>
      <c r="CB523" s="418">
        <v>387</v>
      </c>
      <c r="CC523" s="418">
        <v>377</v>
      </c>
      <c r="CD523" s="418">
        <v>380</v>
      </c>
      <c r="CE523" s="418">
        <v>390</v>
      </c>
      <c r="CF523" s="418">
        <v>411</v>
      </c>
      <c r="CG523" s="418">
        <v>386</v>
      </c>
      <c r="CH523" s="418">
        <v>451</v>
      </c>
      <c r="CI523" s="418">
        <v>324</v>
      </c>
      <c r="CJ523" s="418">
        <v>321</v>
      </c>
      <c r="CK523" s="418">
        <v>293</v>
      </c>
      <c r="CL523" s="418">
        <v>284</v>
      </c>
      <c r="CM523" s="418">
        <v>244</v>
      </c>
      <c r="CN523" s="418">
        <v>202</v>
      </c>
      <c r="CO523" s="418">
        <v>198</v>
      </c>
      <c r="CP523" s="418">
        <v>207</v>
      </c>
      <c r="CQ523" s="418">
        <v>180</v>
      </c>
      <c r="CR523" s="418">
        <v>146</v>
      </c>
      <c r="CS523" s="418">
        <v>150</v>
      </c>
      <c r="CT523" s="418">
        <v>125</v>
      </c>
      <c r="CU523" s="418">
        <v>75</v>
      </c>
      <c r="CV523" s="418">
        <v>101</v>
      </c>
      <c r="CW523" s="418">
        <v>77</v>
      </c>
      <c r="CX523" s="418">
        <v>50</v>
      </c>
      <c r="CY523" s="418">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475</v>
      </c>
      <c r="B524" s="2" t="s">
        <v>370</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18">
        <v>706</v>
      </c>
      <c r="N524" s="418">
        <v>755</v>
      </c>
      <c r="O524" s="418">
        <v>813</v>
      </c>
      <c r="P524" s="418">
        <v>831</v>
      </c>
      <c r="Q524" s="418">
        <v>818</v>
      </c>
      <c r="R524" s="418">
        <v>848</v>
      </c>
      <c r="S524" s="418">
        <v>897</v>
      </c>
      <c r="T524" s="418">
        <v>878</v>
      </c>
      <c r="U524" s="418">
        <v>904</v>
      </c>
      <c r="V524" s="418">
        <v>977</v>
      </c>
      <c r="W524" s="418">
        <v>844</v>
      </c>
      <c r="X524" s="418">
        <v>896</v>
      </c>
      <c r="Y524" s="418">
        <v>860</v>
      </c>
      <c r="Z524" s="418">
        <v>855</v>
      </c>
      <c r="AA524" s="418">
        <v>861</v>
      </c>
      <c r="AB524" s="418">
        <v>863</v>
      </c>
      <c r="AC524" s="418">
        <v>782</v>
      </c>
      <c r="AD524" s="418">
        <v>801</v>
      </c>
      <c r="AE524" s="418">
        <v>805</v>
      </c>
      <c r="AF524" s="418">
        <v>781</v>
      </c>
      <c r="AG524" s="418">
        <v>805</v>
      </c>
      <c r="AH524" s="418">
        <v>809</v>
      </c>
      <c r="AI524" s="418">
        <v>867</v>
      </c>
      <c r="AJ524" s="418">
        <v>966</v>
      </c>
      <c r="AK524" s="418">
        <v>977</v>
      </c>
      <c r="AL524" s="418">
        <v>878</v>
      </c>
      <c r="AM524" s="418">
        <v>986</v>
      </c>
      <c r="AN524" s="418">
        <v>873</v>
      </c>
      <c r="AO524" s="418">
        <v>962</v>
      </c>
      <c r="AP524" s="418">
        <v>998</v>
      </c>
      <c r="AQ524" s="418">
        <v>866</v>
      </c>
      <c r="AR524" s="418">
        <v>978</v>
      </c>
      <c r="AS524" s="418">
        <v>1002</v>
      </c>
      <c r="AT524" s="418">
        <v>936</v>
      </c>
      <c r="AU524" s="418">
        <v>930</v>
      </c>
      <c r="AV524" s="418">
        <v>989</v>
      </c>
      <c r="AW524" s="418">
        <v>938</v>
      </c>
      <c r="AX524" s="418">
        <v>922</v>
      </c>
      <c r="AY524" s="418">
        <v>925</v>
      </c>
      <c r="AZ524" s="418">
        <v>964</v>
      </c>
      <c r="BA524" s="418">
        <v>1069</v>
      </c>
      <c r="BB524" s="418">
        <v>970</v>
      </c>
      <c r="BC524" s="418">
        <v>789</v>
      </c>
      <c r="BD524" s="418">
        <v>801</v>
      </c>
      <c r="BE524" s="418">
        <v>838</v>
      </c>
      <c r="BF524" s="418">
        <v>848</v>
      </c>
      <c r="BG524" s="418">
        <v>925</v>
      </c>
      <c r="BH524" s="418">
        <v>944</v>
      </c>
      <c r="BI524" s="418">
        <v>1055</v>
      </c>
      <c r="BJ524" s="418">
        <v>1063</v>
      </c>
      <c r="BK524" s="418">
        <v>994</v>
      </c>
      <c r="BL524" s="418">
        <v>971</v>
      </c>
      <c r="BM524" s="418">
        <v>1079</v>
      </c>
      <c r="BN524" s="418">
        <v>1039</v>
      </c>
      <c r="BO524" s="418">
        <v>1083</v>
      </c>
      <c r="BP524" s="418">
        <v>1054</v>
      </c>
      <c r="BQ524" s="418">
        <v>1072</v>
      </c>
      <c r="BR524" s="418">
        <v>966</v>
      </c>
      <c r="BS524" s="418">
        <v>1009</v>
      </c>
      <c r="BT524" s="418">
        <v>1016</v>
      </c>
      <c r="BU524" s="418">
        <v>943</v>
      </c>
      <c r="BV524" s="418">
        <v>908</v>
      </c>
      <c r="BW524" s="418">
        <v>903</v>
      </c>
      <c r="BX524" s="418">
        <v>843</v>
      </c>
      <c r="BY524" s="418">
        <v>825</v>
      </c>
      <c r="BZ524" s="418">
        <v>782</v>
      </c>
      <c r="CA524" s="418">
        <v>799</v>
      </c>
      <c r="CB524" s="418">
        <v>804</v>
      </c>
      <c r="CC524" s="418">
        <v>749</v>
      </c>
      <c r="CD524" s="418">
        <v>804</v>
      </c>
      <c r="CE524" s="418">
        <v>735</v>
      </c>
      <c r="CF524" s="418">
        <v>803</v>
      </c>
      <c r="CG524" s="418">
        <v>816</v>
      </c>
      <c r="CH524" s="418">
        <v>836</v>
      </c>
      <c r="CI524" s="418">
        <v>680</v>
      </c>
      <c r="CJ524" s="418">
        <v>631</v>
      </c>
      <c r="CK524" s="418">
        <v>620</v>
      </c>
      <c r="CL524" s="418">
        <v>565</v>
      </c>
      <c r="CM524" s="418">
        <v>510</v>
      </c>
      <c r="CN524" s="418">
        <v>499</v>
      </c>
      <c r="CO524" s="418">
        <v>429</v>
      </c>
      <c r="CP524" s="418">
        <v>409</v>
      </c>
      <c r="CQ524" s="418">
        <v>359</v>
      </c>
      <c r="CR524" s="418">
        <v>302</v>
      </c>
      <c r="CS524" s="418">
        <v>272</v>
      </c>
      <c r="CT524" s="418">
        <v>267</v>
      </c>
      <c r="CU524" s="418">
        <v>206</v>
      </c>
      <c r="CV524" s="418">
        <v>180</v>
      </c>
      <c r="CW524" s="418">
        <v>185</v>
      </c>
      <c r="CX524" s="418">
        <v>139</v>
      </c>
      <c r="CY524" s="418">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475</v>
      </c>
      <c r="B525" s="2" t="s">
        <v>374</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18">
        <v>880</v>
      </c>
      <c r="N525" s="418">
        <v>929</v>
      </c>
      <c r="O525" s="418">
        <v>993</v>
      </c>
      <c r="P525" s="418">
        <v>1002</v>
      </c>
      <c r="Q525" s="418">
        <v>1045</v>
      </c>
      <c r="R525" s="418">
        <v>1086</v>
      </c>
      <c r="S525" s="418">
        <v>1066</v>
      </c>
      <c r="T525" s="418">
        <v>1029</v>
      </c>
      <c r="U525" s="418">
        <v>1080</v>
      </c>
      <c r="V525" s="418">
        <v>1100</v>
      </c>
      <c r="W525" s="418">
        <v>1237</v>
      </c>
      <c r="X525" s="418">
        <v>1118</v>
      </c>
      <c r="Y525" s="418">
        <v>1227</v>
      </c>
      <c r="Z525" s="418">
        <v>1090</v>
      </c>
      <c r="AA525" s="418">
        <v>1088</v>
      </c>
      <c r="AB525" s="418">
        <v>1050</v>
      </c>
      <c r="AC525" s="418">
        <v>1108</v>
      </c>
      <c r="AD525" s="418">
        <v>1098</v>
      </c>
      <c r="AE525" s="418">
        <v>1043</v>
      </c>
      <c r="AF525" s="418">
        <v>1003</v>
      </c>
      <c r="AG525" s="418">
        <v>991</v>
      </c>
      <c r="AH525" s="418">
        <v>1005</v>
      </c>
      <c r="AI525" s="418">
        <v>1034</v>
      </c>
      <c r="AJ525" s="418">
        <v>1220</v>
      </c>
      <c r="AK525" s="418">
        <v>1073</v>
      </c>
      <c r="AL525" s="418">
        <v>1131</v>
      </c>
      <c r="AM525" s="418">
        <v>1115</v>
      </c>
      <c r="AN525" s="418">
        <v>1170</v>
      </c>
      <c r="AO525" s="418">
        <v>1121</v>
      </c>
      <c r="AP525" s="418">
        <v>1245</v>
      </c>
      <c r="AQ525" s="418">
        <v>1150</v>
      </c>
      <c r="AR525" s="418">
        <v>1137</v>
      </c>
      <c r="AS525" s="418">
        <v>1164</v>
      </c>
      <c r="AT525" s="418">
        <v>1091</v>
      </c>
      <c r="AU525" s="418">
        <v>1179</v>
      </c>
      <c r="AV525" s="418">
        <v>1125</v>
      </c>
      <c r="AW525" s="418">
        <v>1088</v>
      </c>
      <c r="AX525" s="418">
        <v>1118</v>
      </c>
      <c r="AY525" s="418">
        <v>1086</v>
      </c>
      <c r="AZ525" s="418">
        <v>1169</v>
      </c>
      <c r="BA525" s="418">
        <v>1082</v>
      </c>
      <c r="BB525" s="418">
        <v>1087</v>
      </c>
      <c r="BC525" s="418">
        <v>1040</v>
      </c>
      <c r="BD525" s="418">
        <v>1019</v>
      </c>
      <c r="BE525" s="418">
        <v>1025</v>
      </c>
      <c r="BF525" s="418">
        <v>1021</v>
      </c>
      <c r="BG525" s="418">
        <v>1030</v>
      </c>
      <c r="BH525" s="418">
        <v>1160</v>
      </c>
      <c r="BI525" s="418">
        <v>1149</v>
      </c>
      <c r="BJ525" s="418">
        <v>1223</v>
      </c>
      <c r="BK525" s="418">
        <v>1204</v>
      </c>
      <c r="BL525" s="418">
        <v>1340</v>
      </c>
      <c r="BM525" s="418">
        <v>1332</v>
      </c>
      <c r="BN525" s="418">
        <v>1281</v>
      </c>
      <c r="BO525" s="418">
        <v>1313</v>
      </c>
      <c r="BP525" s="418">
        <v>1288</v>
      </c>
      <c r="BQ525" s="418">
        <v>1307</v>
      </c>
      <c r="BR525" s="418">
        <v>1278</v>
      </c>
      <c r="BS525" s="418">
        <v>1191</v>
      </c>
      <c r="BT525" s="418">
        <v>1183</v>
      </c>
      <c r="BU525" s="418">
        <v>1154</v>
      </c>
      <c r="BV525" s="418">
        <v>1082</v>
      </c>
      <c r="BW525" s="418">
        <v>1118</v>
      </c>
      <c r="BX525" s="418">
        <v>1061</v>
      </c>
      <c r="BY525" s="418">
        <v>994</v>
      </c>
      <c r="BZ525" s="418">
        <v>894</v>
      </c>
      <c r="CA525" s="418">
        <v>1011</v>
      </c>
      <c r="CB525" s="418">
        <v>975</v>
      </c>
      <c r="CC525" s="418">
        <v>947</v>
      </c>
      <c r="CD525" s="418">
        <v>947</v>
      </c>
      <c r="CE525" s="418">
        <v>1022</v>
      </c>
      <c r="CF525" s="418">
        <v>933</v>
      </c>
      <c r="CG525" s="418">
        <v>1066</v>
      </c>
      <c r="CH525" s="418">
        <v>1025</v>
      </c>
      <c r="CI525" s="418">
        <v>806</v>
      </c>
      <c r="CJ525" s="418">
        <v>743</v>
      </c>
      <c r="CK525" s="418">
        <v>712</v>
      </c>
      <c r="CL525" s="418">
        <v>644</v>
      </c>
      <c r="CM525" s="418">
        <v>653</v>
      </c>
      <c r="CN525" s="418">
        <v>496</v>
      </c>
      <c r="CO525" s="418">
        <v>504</v>
      </c>
      <c r="CP525" s="418">
        <v>505</v>
      </c>
      <c r="CQ525" s="418">
        <v>428</v>
      </c>
      <c r="CR525" s="418">
        <v>363</v>
      </c>
      <c r="CS525" s="418">
        <v>332</v>
      </c>
      <c r="CT525" s="418">
        <v>269</v>
      </c>
      <c r="CU525" s="418">
        <v>253</v>
      </c>
      <c r="CV525" s="418">
        <v>186</v>
      </c>
      <c r="CW525" s="418">
        <v>158</v>
      </c>
      <c r="CX525" s="418">
        <v>161</v>
      </c>
      <c r="CY525" s="418">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475</v>
      </c>
      <c r="B526" s="2" t="s">
        <v>371</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18">
        <v>1892</v>
      </c>
      <c r="N526" s="418">
        <v>2008</v>
      </c>
      <c r="O526" s="418">
        <v>2091</v>
      </c>
      <c r="P526" s="418">
        <v>2099</v>
      </c>
      <c r="Q526" s="418">
        <v>2302</v>
      </c>
      <c r="R526" s="418">
        <v>2206</v>
      </c>
      <c r="S526" s="418">
        <v>2313</v>
      </c>
      <c r="T526" s="418">
        <v>2298</v>
      </c>
      <c r="U526" s="418">
        <v>2412</v>
      </c>
      <c r="V526" s="418">
        <v>2462</v>
      </c>
      <c r="W526" s="418">
        <v>2211</v>
      </c>
      <c r="X526" s="418">
        <v>2158</v>
      </c>
      <c r="Y526" s="418">
        <v>2204</v>
      </c>
      <c r="Z526" s="418">
        <v>2151</v>
      </c>
      <c r="AA526" s="418">
        <v>2075</v>
      </c>
      <c r="AB526" s="418">
        <v>1858</v>
      </c>
      <c r="AC526" s="418">
        <v>1865</v>
      </c>
      <c r="AD526" s="418">
        <v>1958</v>
      </c>
      <c r="AE526" s="418">
        <v>2257</v>
      </c>
      <c r="AF526" s="418">
        <v>3711</v>
      </c>
      <c r="AG526" s="418">
        <v>4341</v>
      </c>
      <c r="AH526" s="418">
        <v>4235</v>
      </c>
      <c r="AI526" s="418">
        <v>4171</v>
      </c>
      <c r="AJ526" s="418">
        <v>4112</v>
      </c>
      <c r="AK526" s="418">
        <v>3894</v>
      </c>
      <c r="AL526" s="418">
        <v>3806</v>
      </c>
      <c r="AM526" s="418">
        <v>4048</v>
      </c>
      <c r="AN526" s="418">
        <v>3736</v>
      </c>
      <c r="AO526" s="418">
        <v>3538</v>
      </c>
      <c r="AP526" s="418">
        <v>3485</v>
      </c>
      <c r="AQ526" s="418">
        <v>3145</v>
      </c>
      <c r="AR526" s="418">
        <v>3216</v>
      </c>
      <c r="AS526" s="418">
        <v>2929</v>
      </c>
      <c r="AT526" s="418">
        <v>2553</v>
      </c>
      <c r="AU526" s="418">
        <v>2717</v>
      </c>
      <c r="AV526" s="418">
        <v>2587</v>
      </c>
      <c r="AW526" s="418">
        <v>2511</v>
      </c>
      <c r="AX526" s="418">
        <v>2644</v>
      </c>
      <c r="AY526" s="418">
        <v>2335</v>
      </c>
      <c r="AZ526" s="418">
        <v>2321</v>
      </c>
      <c r="BA526" s="418">
        <v>2345</v>
      </c>
      <c r="BB526" s="418">
        <v>2251</v>
      </c>
      <c r="BC526" s="418">
        <v>1881</v>
      </c>
      <c r="BD526" s="418">
        <v>2008</v>
      </c>
      <c r="BE526" s="418">
        <v>1971</v>
      </c>
      <c r="BF526" s="418">
        <v>2038</v>
      </c>
      <c r="BG526" s="418">
        <v>2090</v>
      </c>
      <c r="BH526" s="418">
        <v>1986</v>
      </c>
      <c r="BI526" s="418">
        <v>2031</v>
      </c>
      <c r="BJ526" s="418">
        <v>2099</v>
      </c>
      <c r="BK526" s="418">
        <v>2072</v>
      </c>
      <c r="BL526" s="418">
        <v>2107</v>
      </c>
      <c r="BM526" s="418">
        <v>1896</v>
      </c>
      <c r="BN526" s="418">
        <v>2077</v>
      </c>
      <c r="BO526" s="418">
        <v>1989</v>
      </c>
      <c r="BP526" s="418">
        <v>2031</v>
      </c>
      <c r="BQ526" s="418">
        <v>2013</v>
      </c>
      <c r="BR526" s="418">
        <v>1942</v>
      </c>
      <c r="BS526" s="418">
        <v>2000</v>
      </c>
      <c r="BT526" s="418">
        <v>1906</v>
      </c>
      <c r="BU526" s="418">
        <v>1757</v>
      </c>
      <c r="BV526" s="418">
        <v>1830</v>
      </c>
      <c r="BW526" s="418">
        <v>1717</v>
      </c>
      <c r="BX526" s="418">
        <v>1725</v>
      </c>
      <c r="BY526" s="418">
        <v>1541</v>
      </c>
      <c r="BZ526" s="418">
        <v>1572</v>
      </c>
      <c r="CA526" s="418">
        <v>1515</v>
      </c>
      <c r="CB526" s="418">
        <v>1429</v>
      </c>
      <c r="CC526" s="418">
        <v>1391</v>
      </c>
      <c r="CD526" s="418">
        <v>1345</v>
      </c>
      <c r="CE526" s="418">
        <v>1439</v>
      </c>
      <c r="CF526" s="418">
        <v>1346</v>
      </c>
      <c r="CG526" s="418">
        <v>1313</v>
      </c>
      <c r="CH526" s="418">
        <v>1438</v>
      </c>
      <c r="CI526" s="418">
        <v>1037</v>
      </c>
      <c r="CJ526" s="418">
        <v>1012</v>
      </c>
      <c r="CK526" s="418">
        <v>950</v>
      </c>
      <c r="CL526" s="418">
        <v>839</v>
      </c>
      <c r="CM526" s="418">
        <v>755</v>
      </c>
      <c r="CN526" s="418">
        <v>679</v>
      </c>
      <c r="CO526" s="418">
        <v>672</v>
      </c>
      <c r="CP526" s="418">
        <v>631</v>
      </c>
      <c r="CQ526" s="418">
        <v>630</v>
      </c>
      <c r="CR526" s="418">
        <v>503</v>
      </c>
      <c r="CS526" s="418">
        <v>511</v>
      </c>
      <c r="CT526" s="418">
        <v>461</v>
      </c>
      <c r="CU526" s="418">
        <v>357</v>
      </c>
      <c r="CV526" s="418">
        <v>331</v>
      </c>
      <c r="CW526" s="418">
        <v>255</v>
      </c>
      <c r="CX526" s="418">
        <v>248</v>
      </c>
      <c r="CY526" s="418">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475</v>
      </c>
      <c r="B527" s="2" t="s">
        <v>367</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18">
        <v>810</v>
      </c>
      <c r="N527" s="418">
        <v>900</v>
      </c>
      <c r="O527" s="418">
        <v>937</v>
      </c>
      <c r="P527" s="418">
        <v>981</v>
      </c>
      <c r="Q527" s="418">
        <v>1044</v>
      </c>
      <c r="R527" s="418">
        <v>1064</v>
      </c>
      <c r="S527" s="418">
        <v>1058</v>
      </c>
      <c r="T527" s="418">
        <v>1034</v>
      </c>
      <c r="U527" s="418">
        <v>1137</v>
      </c>
      <c r="V527" s="418">
        <v>1188</v>
      </c>
      <c r="W527" s="418">
        <v>1139</v>
      </c>
      <c r="X527" s="418">
        <v>1070</v>
      </c>
      <c r="Y527" s="418">
        <v>1176</v>
      </c>
      <c r="Z527" s="418">
        <v>1176</v>
      </c>
      <c r="AA527" s="418">
        <v>1145</v>
      </c>
      <c r="AB527" s="418">
        <v>1061</v>
      </c>
      <c r="AC527" s="418">
        <v>1059</v>
      </c>
      <c r="AD527" s="418">
        <v>1063</v>
      </c>
      <c r="AE527" s="418">
        <v>1064</v>
      </c>
      <c r="AF527" s="418">
        <v>975</v>
      </c>
      <c r="AG527" s="418">
        <v>960</v>
      </c>
      <c r="AH527" s="418">
        <v>978</v>
      </c>
      <c r="AI527" s="418">
        <v>994</v>
      </c>
      <c r="AJ527" s="418">
        <v>1045</v>
      </c>
      <c r="AK527" s="418">
        <v>1098</v>
      </c>
      <c r="AL527" s="418">
        <v>990</v>
      </c>
      <c r="AM527" s="418">
        <v>1053</v>
      </c>
      <c r="AN527" s="418">
        <v>974</v>
      </c>
      <c r="AO527" s="418">
        <v>1043</v>
      </c>
      <c r="AP527" s="418">
        <v>1013</v>
      </c>
      <c r="AQ527" s="418">
        <v>998</v>
      </c>
      <c r="AR527" s="418">
        <v>1087</v>
      </c>
      <c r="AS527" s="418">
        <v>1043</v>
      </c>
      <c r="AT527" s="418">
        <v>1063</v>
      </c>
      <c r="AU527" s="418">
        <v>1019</v>
      </c>
      <c r="AV527" s="418">
        <v>1015</v>
      </c>
      <c r="AW527" s="418">
        <v>937</v>
      </c>
      <c r="AX527" s="418">
        <v>943</v>
      </c>
      <c r="AY527" s="418">
        <v>1002</v>
      </c>
      <c r="AZ527" s="418">
        <v>962</v>
      </c>
      <c r="BA527" s="418">
        <v>946</v>
      </c>
      <c r="BB527" s="418">
        <v>944</v>
      </c>
      <c r="BC527" s="418">
        <v>887</v>
      </c>
      <c r="BD527" s="418">
        <v>885</v>
      </c>
      <c r="BE527" s="418">
        <v>1027</v>
      </c>
      <c r="BF527" s="418">
        <v>990</v>
      </c>
      <c r="BG527" s="418">
        <v>1005</v>
      </c>
      <c r="BH527" s="418">
        <v>1111</v>
      </c>
      <c r="BI527" s="418">
        <v>1169</v>
      </c>
      <c r="BJ527" s="418">
        <v>1303</v>
      </c>
      <c r="BK527" s="418">
        <v>1194</v>
      </c>
      <c r="BL527" s="418">
        <v>1221</v>
      </c>
      <c r="BM527" s="418">
        <v>1233</v>
      </c>
      <c r="BN527" s="418">
        <v>1377</v>
      </c>
      <c r="BO527" s="418">
        <v>1366</v>
      </c>
      <c r="BP527" s="418">
        <v>1427</v>
      </c>
      <c r="BQ527" s="418">
        <v>1498</v>
      </c>
      <c r="BR527" s="418">
        <v>1383</v>
      </c>
      <c r="BS527" s="418">
        <v>1435</v>
      </c>
      <c r="BT527" s="418">
        <v>1330</v>
      </c>
      <c r="BU527" s="418">
        <v>1297</v>
      </c>
      <c r="BV527" s="418">
        <v>1239</v>
      </c>
      <c r="BW527" s="418">
        <v>1307</v>
      </c>
      <c r="BX527" s="418">
        <v>1246</v>
      </c>
      <c r="BY527" s="418">
        <v>1166</v>
      </c>
      <c r="BZ527" s="418">
        <v>1299</v>
      </c>
      <c r="CA527" s="418">
        <v>1250</v>
      </c>
      <c r="CB527" s="418">
        <v>1230</v>
      </c>
      <c r="CC527" s="418">
        <v>1222</v>
      </c>
      <c r="CD527" s="418">
        <v>1130</v>
      </c>
      <c r="CE527" s="418">
        <v>1210</v>
      </c>
      <c r="CF527" s="418">
        <v>1224</v>
      </c>
      <c r="CG527" s="418">
        <v>1274</v>
      </c>
      <c r="CH527" s="418">
        <v>1298</v>
      </c>
      <c r="CI527" s="418">
        <v>1070</v>
      </c>
      <c r="CJ527" s="418">
        <v>994</v>
      </c>
      <c r="CK527" s="418">
        <v>938</v>
      </c>
      <c r="CL527" s="418">
        <v>885</v>
      </c>
      <c r="CM527" s="418">
        <v>858</v>
      </c>
      <c r="CN527" s="418">
        <v>694</v>
      </c>
      <c r="CO527" s="418">
        <v>652</v>
      </c>
      <c r="CP527" s="418">
        <v>630</v>
      </c>
      <c r="CQ527" s="418">
        <v>528</v>
      </c>
      <c r="CR527" s="418">
        <v>539</v>
      </c>
      <c r="CS527" s="418">
        <v>456</v>
      </c>
      <c r="CT527" s="418">
        <v>425</v>
      </c>
      <c r="CU527" s="418">
        <v>353</v>
      </c>
      <c r="CV527" s="418">
        <v>308</v>
      </c>
      <c r="CW527" s="418">
        <v>255</v>
      </c>
      <c r="CX527" s="418">
        <v>192</v>
      </c>
      <c r="CY527" s="418">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475</v>
      </c>
      <c r="B528" s="2" t="s">
        <v>365</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18">
        <v>260</v>
      </c>
      <c r="N528" s="418">
        <v>280</v>
      </c>
      <c r="O528" s="418">
        <v>295</v>
      </c>
      <c r="P528" s="418">
        <v>340</v>
      </c>
      <c r="Q528" s="418">
        <v>329</v>
      </c>
      <c r="R528" s="418">
        <v>361</v>
      </c>
      <c r="S528" s="418">
        <v>307</v>
      </c>
      <c r="T528" s="418">
        <v>350</v>
      </c>
      <c r="U528" s="418">
        <v>369</v>
      </c>
      <c r="V528" s="418">
        <v>417</v>
      </c>
      <c r="W528" s="418">
        <v>365</v>
      </c>
      <c r="X528" s="418">
        <v>358</v>
      </c>
      <c r="Y528" s="418">
        <v>337</v>
      </c>
      <c r="Z528" s="418">
        <v>373</v>
      </c>
      <c r="AA528" s="418">
        <v>383</v>
      </c>
      <c r="AB528" s="418">
        <v>375</v>
      </c>
      <c r="AC528" s="418">
        <v>389</v>
      </c>
      <c r="AD528" s="418">
        <v>384</v>
      </c>
      <c r="AE528" s="418">
        <v>387</v>
      </c>
      <c r="AF528" s="418">
        <v>771</v>
      </c>
      <c r="AG528" s="418">
        <v>874</v>
      </c>
      <c r="AH528" s="418">
        <v>907</v>
      </c>
      <c r="AI528" s="418">
        <v>761</v>
      </c>
      <c r="AJ528" s="418">
        <v>624</v>
      </c>
      <c r="AK528" s="418">
        <v>594</v>
      </c>
      <c r="AL528" s="418">
        <v>543</v>
      </c>
      <c r="AM528" s="418">
        <v>636</v>
      </c>
      <c r="AN528" s="418">
        <v>682</v>
      </c>
      <c r="AO528" s="418">
        <v>587</v>
      </c>
      <c r="AP528" s="418">
        <v>469</v>
      </c>
      <c r="AQ528" s="418">
        <v>395</v>
      </c>
      <c r="AR528" s="418">
        <v>247</v>
      </c>
      <c r="AS528" s="418">
        <v>190</v>
      </c>
      <c r="AT528" s="418">
        <v>244</v>
      </c>
      <c r="AU528" s="418">
        <v>174</v>
      </c>
      <c r="AV528" s="418">
        <v>277</v>
      </c>
      <c r="AW528" s="418">
        <v>205</v>
      </c>
      <c r="AX528" s="418">
        <v>309</v>
      </c>
      <c r="AY528" s="418">
        <v>296</v>
      </c>
      <c r="AZ528" s="418">
        <v>292</v>
      </c>
      <c r="BA528" s="418">
        <v>292</v>
      </c>
      <c r="BB528" s="418">
        <v>315</v>
      </c>
      <c r="BC528" s="418">
        <v>272</v>
      </c>
      <c r="BD528" s="418">
        <v>343</v>
      </c>
      <c r="BE528" s="418">
        <v>326</v>
      </c>
      <c r="BF528" s="418">
        <v>323</v>
      </c>
      <c r="BG528" s="418">
        <v>319</v>
      </c>
      <c r="BH528" s="418">
        <v>321</v>
      </c>
      <c r="BI528" s="418">
        <v>396</v>
      </c>
      <c r="BJ528" s="418">
        <v>399</v>
      </c>
      <c r="BK528" s="418">
        <v>436</v>
      </c>
      <c r="BL528" s="418">
        <v>462</v>
      </c>
      <c r="BM528" s="418">
        <v>475</v>
      </c>
      <c r="BN528" s="418">
        <v>502</v>
      </c>
      <c r="BO528" s="418">
        <v>476</v>
      </c>
      <c r="BP528" s="418">
        <v>485</v>
      </c>
      <c r="BQ528" s="418">
        <v>531</v>
      </c>
      <c r="BR528" s="418">
        <v>518</v>
      </c>
      <c r="BS528" s="418">
        <v>488</v>
      </c>
      <c r="BT528" s="418">
        <v>470</v>
      </c>
      <c r="BU528" s="418">
        <v>513</v>
      </c>
      <c r="BV528" s="418">
        <v>511</v>
      </c>
      <c r="BW528" s="418">
        <v>509</v>
      </c>
      <c r="BX528" s="418">
        <v>503</v>
      </c>
      <c r="BY528" s="418">
        <v>506</v>
      </c>
      <c r="BZ528" s="418">
        <v>507</v>
      </c>
      <c r="CA528" s="418">
        <v>471</v>
      </c>
      <c r="CB528" s="418">
        <v>469</v>
      </c>
      <c r="CC528" s="418">
        <v>470</v>
      </c>
      <c r="CD528" s="418">
        <v>492</v>
      </c>
      <c r="CE528" s="418">
        <v>494</v>
      </c>
      <c r="CF528" s="418">
        <v>562</v>
      </c>
      <c r="CG528" s="418">
        <v>570</v>
      </c>
      <c r="CH528" s="418">
        <v>524</v>
      </c>
      <c r="CI528" s="418">
        <v>398</v>
      </c>
      <c r="CJ528" s="418">
        <v>418</v>
      </c>
      <c r="CK528" s="418">
        <v>406</v>
      </c>
      <c r="CL528" s="418">
        <v>376</v>
      </c>
      <c r="CM528" s="418">
        <v>321</v>
      </c>
      <c r="CN528" s="418">
        <v>233</v>
      </c>
      <c r="CO528" s="418">
        <v>296</v>
      </c>
      <c r="CP528" s="418">
        <v>231</v>
      </c>
      <c r="CQ528" s="418">
        <v>216</v>
      </c>
      <c r="CR528" s="418">
        <v>203</v>
      </c>
      <c r="CS528" s="418">
        <v>166</v>
      </c>
      <c r="CT528" s="418">
        <v>158</v>
      </c>
      <c r="CU528" s="418">
        <v>161</v>
      </c>
      <c r="CV528" s="418">
        <v>137</v>
      </c>
      <c r="CW528" s="418">
        <v>123</v>
      </c>
      <c r="CX528" s="418">
        <v>69</v>
      </c>
      <c r="CY528" s="418">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475</v>
      </c>
      <c r="B529" s="2" t="s">
        <v>361</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18">
        <v>514</v>
      </c>
      <c r="N529" s="418">
        <v>530</v>
      </c>
      <c r="O529" s="418">
        <v>561</v>
      </c>
      <c r="P529" s="418">
        <v>549</v>
      </c>
      <c r="Q529" s="418">
        <v>577</v>
      </c>
      <c r="R529" s="418">
        <v>626</v>
      </c>
      <c r="S529" s="418">
        <v>584</v>
      </c>
      <c r="T529" s="418">
        <v>646</v>
      </c>
      <c r="U529" s="418">
        <v>655</v>
      </c>
      <c r="V529" s="418">
        <v>644</v>
      </c>
      <c r="W529" s="418">
        <v>663</v>
      </c>
      <c r="X529" s="418">
        <v>608</v>
      </c>
      <c r="Y529" s="418">
        <v>632</v>
      </c>
      <c r="Z529" s="418">
        <v>633</v>
      </c>
      <c r="AA529" s="418">
        <v>670</v>
      </c>
      <c r="AB529" s="418">
        <v>640</v>
      </c>
      <c r="AC529" s="418">
        <v>646</v>
      </c>
      <c r="AD529" s="418">
        <v>558</v>
      </c>
      <c r="AE529" s="418">
        <v>588</v>
      </c>
      <c r="AF529" s="418">
        <v>548</v>
      </c>
      <c r="AG529" s="418">
        <v>588</v>
      </c>
      <c r="AH529" s="418">
        <v>559</v>
      </c>
      <c r="AI529" s="418">
        <v>575</v>
      </c>
      <c r="AJ529" s="418">
        <v>656</v>
      </c>
      <c r="AK529" s="418">
        <v>605</v>
      </c>
      <c r="AL529" s="418">
        <v>604</v>
      </c>
      <c r="AM529" s="418">
        <v>593</v>
      </c>
      <c r="AN529" s="418">
        <v>583</v>
      </c>
      <c r="AO529" s="418">
        <v>587</v>
      </c>
      <c r="AP529" s="418">
        <v>609</v>
      </c>
      <c r="AQ529" s="418">
        <v>613</v>
      </c>
      <c r="AR529" s="418">
        <v>618</v>
      </c>
      <c r="AS529" s="418">
        <v>638</v>
      </c>
      <c r="AT529" s="418">
        <v>599</v>
      </c>
      <c r="AU529" s="418">
        <v>536</v>
      </c>
      <c r="AV529" s="418">
        <v>551</v>
      </c>
      <c r="AW529" s="418">
        <v>566</v>
      </c>
      <c r="AX529" s="418">
        <v>583</v>
      </c>
      <c r="AY529" s="418">
        <v>564</v>
      </c>
      <c r="AZ529" s="418">
        <v>578</v>
      </c>
      <c r="BA529" s="418">
        <v>630</v>
      </c>
      <c r="BB529" s="418">
        <v>584</v>
      </c>
      <c r="BC529" s="418">
        <v>504</v>
      </c>
      <c r="BD529" s="418">
        <v>542</v>
      </c>
      <c r="BE529" s="418">
        <v>576</v>
      </c>
      <c r="BF529" s="418">
        <v>566</v>
      </c>
      <c r="BG529" s="418">
        <v>545</v>
      </c>
      <c r="BH529" s="418">
        <v>646</v>
      </c>
      <c r="BI529" s="418">
        <v>792</v>
      </c>
      <c r="BJ529" s="418">
        <v>770</v>
      </c>
      <c r="BK529" s="418">
        <v>749</v>
      </c>
      <c r="BL529" s="418">
        <v>824</v>
      </c>
      <c r="BM529" s="418">
        <v>760</v>
      </c>
      <c r="BN529" s="418">
        <v>806</v>
      </c>
      <c r="BO529" s="418">
        <v>882</v>
      </c>
      <c r="BP529" s="418">
        <v>883</v>
      </c>
      <c r="BQ529" s="418">
        <v>893</v>
      </c>
      <c r="BR529" s="418">
        <v>847</v>
      </c>
      <c r="BS529" s="418">
        <v>874</v>
      </c>
      <c r="BT529" s="418">
        <v>855</v>
      </c>
      <c r="BU529" s="418">
        <v>874</v>
      </c>
      <c r="BV529" s="418">
        <v>835</v>
      </c>
      <c r="BW529" s="418">
        <v>780</v>
      </c>
      <c r="BX529" s="418">
        <v>824</v>
      </c>
      <c r="BY529" s="418">
        <v>789</v>
      </c>
      <c r="BZ529" s="418">
        <v>739</v>
      </c>
      <c r="CA529" s="418">
        <v>813</v>
      </c>
      <c r="CB529" s="418">
        <v>775</v>
      </c>
      <c r="CC529" s="418">
        <v>744</v>
      </c>
      <c r="CD529" s="418">
        <v>780</v>
      </c>
      <c r="CE529" s="418">
        <v>768</v>
      </c>
      <c r="CF529" s="418">
        <v>888</v>
      </c>
      <c r="CG529" s="418">
        <v>950</v>
      </c>
      <c r="CH529" s="418">
        <v>922</v>
      </c>
      <c r="CI529" s="418">
        <v>726</v>
      </c>
      <c r="CJ529" s="418">
        <v>692</v>
      </c>
      <c r="CK529" s="418">
        <v>669</v>
      </c>
      <c r="CL529" s="418">
        <v>636</v>
      </c>
      <c r="CM529" s="418">
        <v>582</v>
      </c>
      <c r="CN529" s="418">
        <v>493</v>
      </c>
      <c r="CO529" s="418">
        <v>454</v>
      </c>
      <c r="CP529" s="418">
        <v>444</v>
      </c>
      <c r="CQ529" s="418">
        <v>390</v>
      </c>
      <c r="CR529" s="418">
        <v>364</v>
      </c>
      <c r="CS529" s="418">
        <v>354</v>
      </c>
      <c r="CT529" s="418">
        <v>301</v>
      </c>
      <c r="CU529" s="418">
        <v>299</v>
      </c>
      <c r="CV529" s="418">
        <v>272</v>
      </c>
      <c r="CW529" s="418">
        <v>190</v>
      </c>
      <c r="CX529" s="418">
        <v>172</v>
      </c>
      <c r="CY529" s="418">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475</v>
      </c>
      <c r="B530" s="2" t="s">
        <v>362</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18">
        <v>515</v>
      </c>
      <c r="N530" s="418">
        <v>482</v>
      </c>
      <c r="O530" s="418">
        <v>468</v>
      </c>
      <c r="P530" s="418">
        <v>544</v>
      </c>
      <c r="Q530" s="418">
        <v>517</v>
      </c>
      <c r="R530" s="418">
        <v>524</v>
      </c>
      <c r="S530" s="418">
        <v>552</v>
      </c>
      <c r="T530" s="418">
        <v>567</v>
      </c>
      <c r="U530" s="418">
        <v>557</v>
      </c>
      <c r="V530" s="418">
        <v>602</v>
      </c>
      <c r="W530" s="418">
        <v>629</v>
      </c>
      <c r="X530" s="418">
        <v>558</v>
      </c>
      <c r="Y530" s="418">
        <v>617</v>
      </c>
      <c r="Z530" s="418">
        <v>581</v>
      </c>
      <c r="AA530" s="418">
        <v>542</v>
      </c>
      <c r="AB530" s="418">
        <v>581</v>
      </c>
      <c r="AC530" s="418">
        <v>571</v>
      </c>
      <c r="AD530" s="418">
        <v>586</v>
      </c>
      <c r="AE530" s="418">
        <v>584</v>
      </c>
      <c r="AF530" s="418">
        <v>509</v>
      </c>
      <c r="AG530" s="418">
        <v>485</v>
      </c>
      <c r="AH530" s="418">
        <v>512</v>
      </c>
      <c r="AI530" s="418">
        <v>570</v>
      </c>
      <c r="AJ530" s="418">
        <v>548</v>
      </c>
      <c r="AK530" s="418">
        <v>585</v>
      </c>
      <c r="AL530" s="418">
        <v>506</v>
      </c>
      <c r="AM530" s="418">
        <v>600</v>
      </c>
      <c r="AN530" s="418">
        <v>555</v>
      </c>
      <c r="AO530" s="418">
        <v>584</v>
      </c>
      <c r="AP530" s="418">
        <v>553</v>
      </c>
      <c r="AQ530" s="418">
        <v>555</v>
      </c>
      <c r="AR530" s="418">
        <v>529</v>
      </c>
      <c r="AS530" s="418">
        <v>512</v>
      </c>
      <c r="AT530" s="418">
        <v>536</v>
      </c>
      <c r="AU530" s="418">
        <v>482</v>
      </c>
      <c r="AV530" s="418">
        <v>424</v>
      </c>
      <c r="AW530" s="418">
        <v>488</v>
      </c>
      <c r="AX530" s="418">
        <v>430</v>
      </c>
      <c r="AY530" s="418">
        <v>450</v>
      </c>
      <c r="AZ530" s="418">
        <v>442</v>
      </c>
      <c r="BA530" s="418">
        <v>484</v>
      </c>
      <c r="BB530" s="418">
        <v>471</v>
      </c>
      <c r="BC530" s="418">
        <v>382</v>
      </c>
      <c r="BD530" s="418">
        <v>424</v>
      </c>
      <c r="BE530" s="418">
        <v>497</v>
      </c>
      <c r="BF530" s="418">
        <v>498</v>
      </c>
      <c r="BG530" s="418">
        <v>537</v>
      </c>
      <c r="BH530" s="418">
        <v>512</v>
      </c>
      <c r="BI530" s="418">
        <v>633</v>
      </c>
      <c r="BJ530" s="418">
        <v>614</v>
      </c>
      <c r="BK530" s="418">
        <v>618</v>
      </c>
      <c r="BL530" s="418">
        <v>665</v>
      </c>
      <c r="BM530" s="418">
        <v>643</v>
      </c>
      <c r="BN530" s="418">
        <v>712</v>
      </c>
      <c r="BO530" s="418">
        <v>658</v>
      </c>
      <c r="BP530" s="418">
        <v>751</v>
      </c>
      <c r="BQ530" s="418">
        <v>729</v>
      </c>
      <c r="BR530" s="418">
        <v>702</v>
      </c>
      <c r="BS530" s="418">
        <v>698</v>
      </c>
      <c r="BT530" s="418">
        <v>659</v>
      </c>
      <c r="BU530" s="418">
        <v>748</v>
      </c>
      <c r="BV530" s="418">
        <v>657</v>
      </c>
      <c r="BW530" s="418">
        <v>610</v>
      </c>
      <c r="BX530" s="418">
        <v>617</v>
      </c>
      <c r="BY530" s="418">
        <v>596</v>
      </c>
      <c r="BZ530" s="418">
        <v>645</v>
      </c>
      <c r="CA530" s="418">
        <v>590</v>
      </c>
      <c r="CB530" s="418">
        <v>615</v>
      </c>
      <c r="CC530" s="418">
        <v>587</v>
      </c>
      <c r="CD530" s="418">
        <v>585</v>
      </c>
      <c r="CE530" s="418">
        <v>654</v>
      </c>
      <c r="CF530" s="418">
        <v>723</v>
      </c>
      <c r="CG530" s="418">
        <v>698</v>
      </c>
      <c r="CH530" s="418">
        <v>744</v>
      </c>
      <c r="CI530" s="418">
        <v>486</v>
      </c>
      <c r="CJ530" s="418">
        <v>483</v>
      </c>
      <c r="CK530" s="418">
        <v>505</v>
      </c>
      <c r="CL530" s="418">
        <v>471</v>
      </c>
      <c r="CM530" s="418">
        <v>397</v>
      </c>
      <c r="CN530" s="418">
        <v>386</v>
      </c>
      <c r="CO530" s="418">
        <v>331</v>
      </c>
      <c r="CP530" s="418">
        <v>307</v>
      </c>
      <c r="CQ530" s="418">
        <v>298</v>
      </c>
      <c r="CR530" s="418">
        <v>276</v>
      </c>
      <c r="CS530" s="418">
        <v>223</v>
      </c>
      <c r="CT530" s="418">
        <v>200</v>
      </c>
      <c r="CU530" s="418">
        <v>175</v>
      </c>
      <c r="CV530" s="418">
        <v>155</v>
      </c>
      <c r="CW530" s="418">
        <v>126</v>
      </c>
      <c r="CX530" s="418">
        <v>114</v>
      </c>
      <c r="CY530" s="418">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475</v>
      </c>
      <c r="B531" s="2" t="s">
        <v>363</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18">
        <v>704</v>
      </c>
      <c r="N531" s="418">
        <v>775</v>
      </c>
      <c r="O531" s="418">
        <v>820</v>
      </c>
      <c r="P531" s="418">
        <v>871</v>
      </c>
      <c r="Q531" s="418">
        <v>889</v>
      </c>
      <c r="R531" s="418">
        <v>886</v>
      </c>
      <c r="S531" s="418">
        <v>928</v>
      </c>
      <c r="T531" s="418">
        <v>917</v>
      </c>
      <c r="U531" s="418">
        <v>997</v>
      </c>
      <c r="V531" s="418">
        <v>969</v>
      </c>
      <c r="W531" s="418">
        <v>1046</v>
      </c>
      <c r="X531" s="418">
        <v>977</v>
      </c>
      <c r="Y531" s="418">
        <v>1054</v>
      </c>
      <c r="Z531" s="418">
        <v>991</v>
      </c>
      <c r="AA531" s="418">
        <v>903</v>
      </c>
      <c r="AB531" s="418">
        <v>947</v>
      </c>
      <c r="AC531" s="418">
        <v>901</v>
      </c>
      <c r="AD531" s="418">
        <v>827</v>
      </c>
      <c r="AE531" s="418">
        <v>816</v>
      </c>
      <c r="AF531" s="418">
        <v>844</v>
      </c>
      <c r="AG531" s="418">
        <v>772</v>
      </c>
      <c r="AH531" s="418">
        <v>876</v>
      </c>
      <c r="AI531" s="418">
        <v>839</v>
      </c>
      <c r="AJ531" s="418">
        <v>892</v>
      </c>
      <c r="AK531" s="418">
        <v>893</v>
      </c>
      <c r="AL531" s="418">
        <v>873</v>
      </c>
      <c r="AM531" s="418">
        <v>976</v>
      </c>
      <c r="AN531" s="418">
        <v>885</v>
      </c>
      <c r="AO531" s="418">
        <v>1032</v>
      </c>
      <c r="AP531" s="418">
        <v>978</v>
      </c>
      <c r="AQ531" s="418">
        <v>976</v>
      </c>
      <c r="AR531" s="418">
        <v>992</v>
      </c>
      <c r="AS531" s="418">
        <v>1066</v>
      </c>
      <c r="AT531" s="418">
        <v>984</v>
      </c>
      <c r="AU531" s="418">
        <v>935</v>
      </c>
      <c r="AV531" s="418">
        <v>942</v>
      </c>
      <c r="AW531" s="418">
        <v>893</v>
      </c>
      <c r="AX531" s="418">
        <v>908</v>
      </c>
      <c r="AY531" s="418">
        <v>896</v>
      </c>
      <c r="AZ531" s="418">
        <v>936</v>
      </c>
      <c r="BA531" s="418">
        <v>856</v>
      </c>
      <c r="BB531" s="418">
        <v>832</v>
      </c>
      <c r="BC531" s="418">
        <v>868</v>
      </c>
      <c r="BD531" s="418">
        <v>773</v>
      </c>
      <c r="BE531" s="418">
        <v>829</v>
      </c>
      <c r="BF531" s="418">
        <v>862</v>
      </c>
      <c r="BG531" s="418">
        <v>907</v>
      </c>
      <c r="BH531" s="418">
        <v>959</v>
      </c>
      <c r="BI531" s="418">
        <v>1155</v>
      </c>
      <c r="BJ531" s="418">
        <v>1148</v>
      </c>
      <c r="BK531" s="418">
        <v>1095</v>
      </c>
      <c r="BL531" s="418">
        <v>1158</v>
      </c>
      <c r="BM531" s="418">
        <v>1150</v>
      </c>
      <c r="BN531" s="418">
        <v>1089</v>
      </c>
      <c r="BO531" s="418">
        <v>1116</v>
      </c>
      <c r="BP531" s="418">
        <v>1146</v>
      </c>
      <c r="BQ531" s="418">
        <v>1181</v>
      </c>
      <c r="BR531" s="418">
        <v>1045</v>
      </c>
      <c r="BS531" s="418">
        <v>1097</v>
      </c>
      <c r="BT531" s="418">
        <v>1068</v>
      </c>
      <c r="BU531" s="418">
        <v>996</v>
      </c>
      <c r="BV531" s="418">
        <v>1037</v>
      </c>
      <c r="BW531" s="418">
        <v>939</v>
      </c>
      <c r="BX531" s="418">
        <v>891</v>
      </c>
      <c r="BY531" s="418">
        <v>898</v>
      </c>
      <c r="BZ531" s="418">
        <v>835</v>
      </c>
      <c r="CA531" s="418">
        <v>829</v>
      </c>
      <c r="CB531" s="418">
        <v>859</v>
      </c>
      <c r="CC531" s="418">
        <v>857</v>
      </c>
      <c r="CD531" s="418">
        <v>897</v>
      </c>
      <c r="CE531" s="418">
        <v>869</v>
      </c>
      <c r="CF531" s="418">
        <v>949</v>
      </c>
      <c r="CG531" s="418">
        <v>972</v>
      </c>
      <c r="CH531" s="418">
        <v>1054</v>
      </c>
      <c r="CI531" s="418">
        <v>707</v>
      </c>
      <c r="CJ531" s="418">
        <v>694</v>
      </c>
      <c r="CK531" s="418">
        <v>749</v>
      </c>
      <c r="CL531" s="418">
        <v>658</v>
      </c>
      <c r="CM531" s="418">
        <v>548</v>
      </c>
      <c r="CN531" s="418">
        <v>485</v>
      </c>
      <c r="CO531" s="418">
        <v>493</v>
      </c>
      <c r="CP531" s="418">
        <v>447</v>
      </c>
      <c r="CQ531" s="418">
        <v>413</v>
      </c>
      <c r="CR531" s="418">
        <v>350</v>
      </c>
      <c r="CS531" s="418">
        <v>302</v>
      </c>
      <c r="CT531" s="418">
        <v>273</v>
      </c>
      <c r="CU531" s="418">
        <v>229</v>
      </c>
      <c r="CV531" s="418">
        <v>200</v>
      </c>
      <c r="CW531" s="418">
        <v>196</v>
      </c>
      <c r="CX531" s="418">
        <v>160</v>
      </c>
      <c r="CY531" s="418">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475</v>
      </c>
      <c r="B532" s="2" t="s">
        <v>360</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18">
        <v>547</v>
      </c>
      <c r="N532" s="418">
        <v>548</v>
      </c>
      <c r="O532" s="418">
        <v>606</v>
      </c>
      <c r="P532" s="418">
        <v>567</v>
      </c>
      <c r="Q532" s="418">
        <v>639</v>
      </c>
      <c r="R532" s="418">
        <v>628</v>
      </c>
      <c r="S532" s="418">
        <v>714</v>
      </c>
      <c r="T532" s="418">
        <v>650</v>
      </c>
      <c r="U532" s="418">
        <v>677</v>
      </c>
      <c r="V532" s="418">
        <v>696</v>
      </c>
      <c r="W532" s="418">
        <v>750</v>
      </c>
      <c r="X532" s="418">
        <v>724</v>
      </c>
      <c r="Y532" s="418">
        <v>688</v>
      </c>
      <c r="Z532" s="418">
        <v>725</v>
      </c>
      <c r="AA532" s="418">
        <v>737</v>
      </c>
      <c r="AB532" s="418">
        <v>653</v>
      </c>
      <c r="AC532" s="418">
        <v>663</v>
      </c>
      <c r="AD532" s="418">
        <v>672</v>
      </c>
      <c r="AE532" s="418">
        <v>716</v>
      </c>
      <c r="AF532" s="418">
        <v>930</v>
      </c>
      <c r="AG532" s="418">
        <v>1050</v>
      </c>
      <c r="AH532" s="418">
        <v>1094</v>
      </c>
      <c r="AI532" s="418">
        <v>1094</v>
      </c>
      <c r="AJ532" s="418">
        <v>990</v>
      </c>
      <c r="AK532" s="418">
        <v>992</v>
      </c>
      <c r="AL532" s="418">
        <v>952</v>
      </c>
      <c r="AM532" s="418">
        <v>1065</v>
      </c>
      <c r="AN532" s="418">
        <v>951</v>
      </c>
      <c r="AO532" s="418">
        <v>789</v>
      </c>
      <c r="AP532" s="418">
        <v>863</v>
      </c>
      <c r="AQ532" s="418">
        <v>834</v>
      </c>
      <c r="AR532" s="418">
        <v>780</v>
      </c>
      <c r="AS532" s="418">
        <v>726</v>
      </c>
      <c r="AT532" s="418">
        <v>685</v>
      </c>
      <c r="AU532" s="418">
        <v>640</v>
      </c>
      <c r="AV532" s="418">
        <v>676</v>
      </c>
      <c r="AW532" s="418">
        <v>608</v>
      </c>
      <c r="AX532" s="418">
        <v>610</v>
      </c>
      <c r="AY532" s="418">
        <v>650</v>
      </c>
      <c r="AZ532" s="418">
        <v>664</v>
      </c>
      <c r="BA532" s="418">
        <v>649</v>
      </c>
      <c r="BB532" s="418">
        <v>607</v>
      </c>
      <c r="BC532" s="418">
        <v>573</v>
      </c>
      <c r="BD532" s="418">
        <v>559</v>
      </c>
      <c r="BE532" s="418">
        <v>552</v>
      </c>
      <c r="BF532" s="418">
        <v>609</v>
      </c>
      <c r="BG532" s="418">
        <v>637</v>
      </c>
      <c r="BH532" s="418">
        <v>720</v>
      </c>
      <c r="BI532" s="418">
        <v>728</v>
      </c>
      <c r="BJ532" s="418">
        <v>800</v>
      </c>
      <c r="BK532" s="418">
        <v>747</v>
      </c>
      <c r="BL532" s="418">
        <v>718</v>
      </c>
      <c r="BM532" s="418">
        <v>798</v>
      </c>
      <c r="BN532" s="418">
        <v>772</v>
      </c>
      <c r="BO532" s="418">
        <v>815</v>
      </c>
      <c r="BP532" s="418">
        <v>843</v>
      </c>
      <c r="BQ532" s="418">
        <v>845</v>
      </c>
      <c r="BR532" s="418">
        <v>891</v>
      </c>
      <c r="BS532" s="418">
        <v>848</v>
      </c>
      <c r="BT532" s="418">
        <v>849</v>
      </c>
      <c r="BU532" s="418">
        <v>756</v>
      </c>
      <c r="BV532" s="418">
        <v>771</v>
      </c>
      <c r="BW532" s="418">
        <v>853</v>
      </c>
      <c r="BX532" s="418">
        <v>795</v>
      </c>
      <c r="BY532" s="418">
        <v>727</v>
      </c>
      <c r="BZ532" s="418">
        <v>732</v>
      </c>
      <c r="CA532" s="418">
        <v>728</v>
      </c>
      <c r="CB532" s="418">
        <v>736</v>
      </c>
      <c r="CC532" s="418">
        <v>694</v>
      </c>
      <c r="CD532" s="418">
        <v>717</v>
      </c>
      <c r="CE532" s="418">
        <v>732</v>
      </c>
      <c r="CF532" s="418">
        <v>816</v>
      </c>
      <c r="CG532" s="418">
        <v>823</v>
      </c>
      <c r="CH532" s="418">
        <v>836</v>
      </c>
      <c r="CI532" s="418">
        <v>682</v>
      </c>
      <c r="CJ532" s="418">
        <v>609</v>
      </c>
      <c r="CK532" s="418">
        <v>586</v>
      </c>
      <c r="CL532" s="418">
        <v>600</v>
      </c>
      <c r="CM532" s="418">
        <v>498</v>
      </c>
      <c r="CN532" s="418">
        <v>380</v>
      </c>
      <c r="CO532" s="418">
        <v>400</v>
      </c>
      <c r="CP532" s="418">
        <v>397</v>
      </c>
      <c r="CQ532" s="418">
        <v>367</v>
      </c>
      <c r="CR532" s="418">
        <v>332</v>
      </c>
      <c r="CS532" s="418">
        <v>272</v>
      </c>
      <c r="CT532" s="418">
        <v>258</v>
      </c>
      <c r="CU532" s="418">
        <v>237</v>
      </c>
      <c r="CV532" s="418">
        <v>197</v>
      </c>
      <c r="CW532" s="418">
        <v>155</v>
      </c>
      <c r="CX532" s="418">
        <v>167</v>
      </c>
      <c r="CY532" s="418">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475</v>
      </c>
      <c r="B533" s="2" t="s">
        <v>359</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18">
        <v>308</v>
      </c>
      <c r="N533" s="418">
        <v>307</v>
      </c>
      <c r="O533" s="418">
        <v>343</v>
      </c>
      <c r="P533" s="418">
        <v>381</v>
      </c>
      <c r="Q533" s="418">
        <v>362</v>
      </c>
      <c r="R533" s="418">
        <v>339</v>
      </c>
      <c r="S533" s="418">
        <v>415</v>
      </c>
      <c r="T533" s="418">
        <v>431</v>
      </c>
      <c r="U533" s="418">
        <v>408</v>
      </c>
      <c r="V533" s="418">
        <v>435</v>
      </c>
      <c r="W533" s="418">
        <v>411</v>
      </c>
      <c r="X533" s="418">
        <v>438</v>
      </c>
      <c r="Y533" s="418">
        <v>414</v>
      </c>
      <c r="Z533" s="418">
        <v>387</v>
      </c>
      <c r="AA533" s="418">
        <v>402</v>
      </c>
      <c r="AB533" s="418">
        <v>344</v>
      </c>
      <c r="AC533" s="418">
        <v>344</v>
      </c>
      <c r="AD533" s="418">
        <v>358</v>
      </c>
      <c r="AE533" s="418">
        <v>322</v>
      </c>
      <c r="AF533" s="418">
        <v>321</v>
      </c>
      <c r="AG533" s="418">
        <v>307</v>
      </c>
      <c r="AH533" s="418">
        <v>339</v>
      </c>
      <c r="AI533" s="418">
        <v>325</v>
      </c>
      <c r="AJ533" s="418">
        <v>372</v>
      </c>
      <c r="AK533" s="418">
        <v>404</v>
      </c>
      <c r="AL533" s="418">
        <v>345</v>
      </c>
      <c r="AM533" s="418">
        <v>412</v>
      </c>
      <c r="AN533" s="418">
        <v>361</v>
      </c>
      <c r="AO533" s="418">
        <v>365</v>
      </c>
      <c r="AP533" s="418">
        <v>437</v>
      </c>
      <c r="AQ533" s="418">
        <v>417</v>
      </c>
      <c r="AR533" s="418">
        <v>361</v>
      </c>
      <c r="AS533" s="418">
        <v>361</v>
      </c>
      <c r="AT533" s="418">
        <v>429</v>
      </c>
      <c r="AU533" s="418">
        <v>316</v>
      </c>
      <c r="AV533" s="418">
        <v>298</v>
      </c>
      <c r="AW533" s="418">
        <v>362</v>
      </c>
      <c r="AX533" s="418">
        <v>333</v>
      </c>
      <c r="AY533" s="418">
        <v>355</v>
      </c>
      <c r="AZ533" s="418">
        <v>392</v>
      </c>
      <c r="BA533" s="418">
        <v>364</v>
      </c>
      <c r="BB533" s="418">
        <v>380</v>
      </c>
      <c r="BC533" s="418">
        <v>356</v>
      </c>
      <c r="BD533" s="418">
        <v>324</v>
      </c>
      <c r="BE533" s="418">
        <v>318</v>
      </c>
      <c r="BF533" s="418">
        <v>379</v>
      </c>
      <c r="BG533" s="418">
        <v>379</v>
      </c>
      <c r="BH533" s="418">
        <v>445</v>
      </c>
      <c r="BI533" s="418">
        <v>416</v>
      </c>
      <c r="BJ533" s="418">
        <v>502</v>
      </c>
      <c r="BK533" s="418">
        <v>435</v>
      </c>
      <c r="BL533" s="418">
        <v>451</v>
      </c>
      <c r="BM533" s="418">
        <v>449</v>
      </c>
      <c r="BN533" s="418">
        <v>512</v>
      </c>
      <c r="BO533" s="418">
        <v>492</v>
      </c>
      <c r="BP533" s="418">
        <v>505</v>
      </c>
      <c r="BQ533" s="418">
        <v>473</v>
      </c>
      <c r="BR533" s="418">
        <v>533</v>
      </c>
      <c r="BS533" s="418">
        <v>482</v>
      </c>
      <c r="BT533" s="418">
        <v>516</v>
      </c>
      <c r="BU533" s="418">
        <v>513</v>
      </c>
      <c r="BV533" s="418">
        <v>540</v>
      </c>
      <c r="BW533" s="418">
        <v>517</v>
      </c>
      <c r="BX533" s="418">
        <v>482</v>
      </c>
      <c r="BY533" s="418">
        <v>508</v>
      </c>
      <c r="BZ533" s="418">
        <v>480</v>
      </c>
      <c r="CA533" s="418">
        <v>503</v>
      </c>
      <c r="CB533" s="418">
        <v>480</v>
      </c>
      <c r="CC533" s="418">
        <v>469</v>
      </c>
      <c r="CD533" s="418">
        <v>455</v>
      </c>
      <c r="CE533" s="418">
        <v>509</v>
      </c>
      <c r="CF533" s="418">
        <v>537</v>
      </c>
      <c r="CG533" s="418">
        <v>541</v>
      </c>
      <c r="CH533" s="418">
        <v>510</v>
      </c>
      <c r="CI533" s="418">
        <v>395</v>
      </c>
      <c r="CJ533" s="418">
        <v>426</v>
      </c>
      <c r="CK533" s="418">
        <v>420</v>
      </c>
      <c r="CL533" s="418">
        <v>377</v>
      </c>
      <c r="CM533" s="418">
        <v>300</v>
      </c>
      <c r="CN533" s="418">
        <v>275</v>
      </c>
      <c r="CO533" s="418">
        <v>273</v>
      </c>
      <c r="CP533" s="418">
        <v>283</v>
      </c>
      <c r="CQ533" s="418">
        <v>250</v>
      </c>
      <c r="CR533" s="418">
        <v>219</v>
      </c>
      <c r="CS533" s="418">
        <v>195</v>
      </c>
      <c r="CT533" s="418">
        <v>150</v>
      </c>
      <c r="CU533" s="418">
        <v>97</v>
      </c>
      <c r="CV533" s="418">
        <v>112</v>
      </c>
      <c r="CW533" s="418">
        <v>109</v>
      </c>
      <c r="CX533" s="418">
        <v>86</v>
      </c>
      <c r="CY533" s="418">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475</v>
      </c>
      <c r="B534" s="2" t="s">
        <v>373</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18">
        <v>333</v>
      </c>
      <c r="N534" s="418">
        <v>328</v>
      </c>
      <c r="O534" s="418">
        <v>376</v>
      </c>
      <c r="P534" s="418">
        <v>367</v>
      </c>
      <c r="Q534" s="418">
        <v>371</v>
      </c>
      <c r="R534" s="418">
        <v>415</v>
      </c>
      <c r="S534" s="418">
        <v>370</v>
      </c>
      <c r="T534" s="418">
        <v>378</v>
      </c>
      <c r="U534" s="418">
        <v>384</v>
      </c>
      <c r="V534" s="418">
        <v>421</v>
      </c>
      <c r="W534" s="418">
        <v>368</v>
      </c>
      <c r="X534" s="418">
        <v>367</v>
      </c>
      <c r="Y534" s="418">
        <v>403</v>
      </c>
      <c r="Z534" s="418">
        <v>392</v>
      </c>
      <c r="AA534" s="418">
        <v>362</v>
      </c>
      <c r="AB534" s="418">
        <v>317</v>
      </c>
      <c r="AC534" s="418">
        <v>322</v>
      </c>
      <c r="AD534" s="418">
        <v>340</v>
      </c>
      <c r="AE534" s="418">
        <v>353</v>
      </c>
      <c r="AF534" s="418">
        <v>323</v>
      </c>
      <c r="AG534" s="418">
        <v>338</v>
      </c>
      <c r="AH534" s="418">
        <v>356</v>
      </c>
      <c r="AI534" s="418">
        <v>285</v>
      </c>
      <c r="AJ534" s="418">
        <v>369</v>
      </c>
      <c r="AK534" s="418">
        <v>369</v>
      </c>
      <c r="AL534" s="418">
        <v>387</v>
      </c>
      <c r="AM534" s="418">
        <v>424</v>
      </c>
      <c r="AN534" s="418">
        <v>414</v>
      </c>
      <c r="AO534" s="418">
        <v>395</v>
      </c>
      <c r="AP534" s="418">
        <v>396</v>
      </c>
      <c r="AQ534" s="418">
        <v>470</v>
      </c>
      <c r="AR534" s="418">
        <v>409</v>
      </c>
      <c r="AS534" s="418">
        <v>413</v>
      </c>
      <c r="AT534" s="418">
        <v>397</v>
      </c>
      <c r="AU534" s="418">
        <v>387</v>
      </c>
      <c r="AV534" s="418">
        <v>397</v>
      </c>
      <c r="AW534" s="418">
        <v>429</v>
      </c>
      <c r="AX534" s="418">
        <v>338</v>
      </c>
      <c r="AY534" s="418">
        <v>381</v>
      </c>
      <c r="AZ534" s="418">
        <v>394</v>
      </c>
      <c r="BA534" s="418">
        <v>375</v>
      </c>
      <c r="BB534" s="418">
        <v>336</v>
      </c>
      <c r="BC534" s="418">
        <v>317</v>
      </c>
      <c r="BD534" s="418">
        <v>316</v>
      </c>
      <c r="BE534" s="418">
        <v>300</v>
      </c>
      <c r="BF534" s="418">
        <v>313</v>
      </c>
      <c r="BG534" s="418">
        <v>298</v>
      </c>
      <c r="BH534" s="418">
        <v>325</v>
      </c>
      <c r="BI534" s="418">
        <v>384</v>
      </c>
      <c r="BJ534" s="418">
        <v>402</v>
      </c>
      <c r="BK534" s="418">
        <v>358</v>
      </c>
      <c r="BL534" s="418">
        <v>397</v>
      </c>
      <c r="BM534" s="418">
        <v>428</v>
      </c>
      <c r="BN534" s="418">
        <v>418</v>
      </c>
      <c r="BO534" s="418">
        <v>447</v>
      </c>
      <c r="BP534" s="418">
        <v>389</v>
      </c>
      <c r="BQ534" s="418">
        <v>410</v>
      </c>
      <c r="BR534" s="418">
        <v>387</v>
      </c>
      <c r="BS534" s="418">
        <v>418</v>
      </c>
      <c r="BT534" s="418">
        <v>396</v>
      </c>
      <c r="BU534" s="418">
        <v>423</v>
      </c>
      <c r="BV534" s="418">
        <v>397</v>
      </c>
      <c r="BW534" s="418">
        <v>400</v>
      </c>
      <c r="BX534" s="418">
        <v>342</v>
      </c>
      <c r="BY534" s="418">
        <v>310</v>
      </c>
      <c r="BZ534" s="418">
        <v>315</v>
      </c>
      <c r="CA534" s="418">
        <v>350</v>
      </c>
      <c r="CB534" s="418">
        <v>317</v>
      </c>
      <c r="CC534" s="418">
        <v>314</v>
      </c>
      <c r="CD534" s="418">
        <v>301</v>
      </c>
      <c r="CE534" s="418">
        <v>292</v>
      </c>
      <c r="CF534" s="418">
        <v>327</v>
      </c>
      <c r="CG534" s="418">
        <v>315</v>
      </c>
      <c r="CH534" s="418">
        <v>304</v>
      </c>
      <c r="CI534" s="418">
        <v>234</v>
      </c>
      <c r="CJ534" s="418">
        <v>253</v>
      </c>
      <c r="CK534" s="418">
        <v>246</v>
      </c>
      <c r="CL534" s="418">
        <v>204</v>
      </c>
      <c r="CM534" s="418">
        <v>187</v>
      </c>
      <c r="CN534" s="418">
        <v>165</v>
      </c>
      <c r="CO534" s="418">
        <v>162</v>
      </c>
      <c r="CP534" s="418">
        <v>167</v>
      </c>
      <c r="CQ534" s="418">
        <v>137</v>
      </c>
      <c r="CR534" s="418">
        <v>121</v>
      </c>
      <c r="CS534" s="418">
        <v>137</v>
      </c>
      <c r="CT534" s="418">
        <v>97</v>
      </c>
      <c r="CU534" s="418">
        <v>63</v>
      </c>
      <c r="CV534" s="418">
        <v>55</v>
      </c>
      <c r="CW534" s="418">
        <v>60</v>
      </c>
      <c r="CX534" s="418">
        <v>44</v>
      </c>
      <c r="CY534" s="418">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475</v>
      </c>
      <c r="B535" s="2" t="s">
        <v>376</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18">
        <v>380</v>
      </c>
      <c r="N535" s="418">
        <v>361</v>
      </c>
      <c r="O535" s="418">
        <v>426</v>
      </c>
      <c r="P535" s="418">
        <v>482</v>
      </c>
      <c r="Q535" s="418">
        <v>480</v>
      </c>
      <c r="R535" s="418">
        <v>502</v>
      </c>
      <c r="S535" s="418">
        <v>473</v>
      </c>
      <c r="T535" s="418">
        <v>519</v>
      </c>
      <c r="U535" s="418">
        <v>515</v>
      </c>
      <c r="V535" s="418">
        <v>522</v>
      </c>
      <c r="W535" s="418">
        <v>503</v>
      </c>
      <c r="X535" s="418">
        <v>558</v>
      </c>
      <c r="Y535" s="418">
        <v>533</v>
      </c>
      <c r="Z535" s="418">
        <v>587</v>
      </c>
      <c r="AA535" s="418">
        <v>515</v>
      </c>
      <c r="AB535" s="418">
        <v>555</v>
      </c>
      <c r="AC535" s="418">
        <v>561</v>
      </c>
      <c r="AD535" s="418">
        <v>538</v>
      </c>
      <c r="AE535" s="418">
        <v>494</v>
      </c>
      <c r="AF535" s="418">
        <v>439</v>
      </c>
      <c r="AG535" s="418">
        <v>355</v>
      </c>
      <c r="AH535" s="418">
        <v>404</v>
      </c>
      <c r="AI535" s="418">
        <v>462</v>
      </c>
      <c r="AJ535" s="418">
        <v>516</v>
      </c>
      <c r="AK535" s="418">
        <v>526</v>
      </c>
      <c r="AL535" s="418">
        <v>574</v>
      </c>
      <c r="AM535" s="418">
        <v>586</v>
      </c>
      <c r="AN535" s="418">
        <v>465</v>
      </c>
      <c r="AO535" s="418">
        <v>471</v>
      </c>
      <c r="AP535" s="418">
        <v>600</v>
      </c>
      <c r="AQ535" s="418">
        <v>475</v>
      </c>
      <c r="AR535" s="418">
        <v>486</v>
      </c>
      <c r="AS535" s="418">
        <v>473</v>
      </c>
      <c r="AT535" s="418">
        <v>468</v>
      </c>
      <c r="AU535" s="418">
        <v>441</v>
      </c>
      <c r="AV535" s="418">
        <v>435</v>
      </c>
      <c r="AW535" s="418">
        <v>463</v>
      </c>
      <c r="AX535" s="418">
        <v>458</v>
      </c>
      <c r="AY535" s="418">
        <v>440</v>
      </c>
      <c r="AZ535" s="418">
        <v>454</v>
      </c>
      <c r="BA535" s="418">
        <v>458</v>
      </c>
      <c r="BB535" s="418">
        <v>500</v>
      </c>
      <c r="BC535" s="418">
        <v>415</v>
      </c>
      <c r="BD535" s="418">
        <v>482</v>
      </c>
      <c r="BE535" s="418">
        <v>430</v>
      </c>
      <c r="BF535" s="418">
        <v>493</v>
      </c>
      <c r="BG535" s="418">
        <v>520</v>
      </c>
      <c r="BH535" s="418">
        <v>583</v>
      </c>
      <c r="BI535" s="418">
        <v>617</v>
      </c>
      <c r="BJ535" s="418">
        <v>686</v>
      </c>
      <c r="BK535" s="418">
        <v>660</v>
      </c>
      <c r="BL535" s="418">
        <v>709</v>
      </c>
      <c r="BM535" s="418">
        <v>751</v>
      </c>
      <c r="BN535" s="418">
        <v>769</v>
      </c>
      <c r="BO535" s="418">
        <v>807</v>
      </c>
      <c r="BP535" s="418">
        <v>819</v>
      </c>
      <c r="BQ535" s="418">
        <v>782</v>
      </c>
      <c r="BR535" s="418">
        <v>760</v>
      </c>
      <c r="BS535" s="418">
        <v>803</v>
      </c>
      <c r="BT535" s="418">
        <v>695</v>
      </c>
      <c r="BU535" s="418">
        <v>695</v>
      </c>
      <c r="BV535" s="418">
        <v>657</v>
      </c>
      <c r="BW535" s="418">
        <v>681</v>
      </c>
      <c r="BX535" s="418">
        <v>634</v>
      </c>
      <c r="BY535" s="418">
        <v>579</v>
      </c>
      <c r="BZ535" s="418">
        <v>618</v>
      </c>
      <c r="CA535" s="418">
        <v>596</v>
      </c>
      <c r="CB535" s="418">
        <v>574</v>
      </c>
      <c r="CC535" s="418">
        <v>620</v>
      </c>
      <c r="CD535" s="418">
        <v>656</v>
      </c>
      <c r="CE535" s="418">
        <v>644</v>
      </c>
      <c r="CF535" s="418">
        <v>643</v>
      </c>
      <c r="CG535" s="418">
        <v>664</v>
      </c>
      <c r="CH535" s="418">
        <v>713</v>
      </c>
      <c r="CI535" s="418">
        <v>545</v>
      </c>
      <c r="CJ535" s="418">
        <v>538</v>
      </c>
      <c r="CK535" s="418">
        <v>539</v>
      </c>
      <c r="CL535" s="418">
        <v>496</v>
      </c>
      <c r="CM535" s="418">
        <v>403</v>
      </c>
      <c r="CN535" s="418">
        <v>361</v>
      </c>
      <c r="CO535" s="418">
        <v>373</v>
      </c>
      <c r="CP535" s="418">
        <v>311</v>
      </c>
      <c r="CQ535" s="418">
        <v>299</v>
      </c>
      <c r="CR535" s="418">
        <v>285</v>
      </c>
      <c r="CS535" s="418">
        <v>244</v>
      </c>
      <c r="CT535" s="418">
        <v>209</v>
      </c>
      <c r="CU535" s="418">
        <v>219</v>
      </c>
      <c r="CV535" s="418">
        <v>200</v>
      </c>
      <c r="CW535" s="418">
        <v>159</v>
      </c>
      <c r="CX535" s="418">
        <v>123</v>
      </c>
      <c r="CY535" s="418">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475</v>
      </c>
      <c r="B536" s="2" t="s">
        <v>369</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18">
        <v>642</v>
      </c>
      <c r="N536" s="418">
        <v>705</v>
      </c>
      <c r="O536" s="418">
        <v>764</v>
      </c>
      <c r="P536" s="418">
        <v>748</v>
      </c>
      <c r="Q536" s="418">
        <v>797</v>
      </c>
      <c r="R536" s="418">
        <v>792</v>
      </c>
      <c r="S536" s="418">
        <v>812</v>
      </c>
      <c r="T536" s="418">
        <v>803</v>
      </c>
      <c r="U536" s="418">
        <v>892</v>
      </c>
      <c r="V536" s="418">
        <v>870</v>
      </c>
      <c r="W536" s="418">
        <v>811</v>
      </c>
      <c r="X536" s="418">
        <v>873</v>
      </c>
      <c r="Y536" s="418">
        <v>842</v>
      </c>
      <c r="Z536" s="418">
        <v>793</v>
      </c>
      <c r="AA536" s="418">
        <v>843</v>
      </c>
      <c r="AB536" s="418">
        <v>813</v>
      </c>
      <c r="AC536" s="418">
        <v>761</v>
      </c>
      <c r="AD536" s="418">
        <v>737</v>
      </c>
      <c r="AE536" s="418">
        <v>864</v>
      </c>
      <c r="AF536" s="418">
        <v>1357</v>
      </c>
      <c r="AG536" s="418">
        <v>1095</v>
      </c>
      <c r="AH536" s="418">
        <v>983</v>
      </c>
      <c r="AI536" s="418">
        <v>914</v>
      </c>
      <c r="AJ536" s="418">
        <v>548</v>
      </c>
      <c r="AK536" s="418">
        <v>725</v>
      </c>
      <c r="AL536" s="418">
        <v>839</v>
      </c>
      <c r="AM536" s="418">
        <v>900</v>
      </c>
      <c r="AN536" s="418">
        <v>887</v>
      </c>
      <c r="AO536" s="418">
        <v>809</v>
      </c>
      <c r="AP536" s="418">
        <v>882</v>
      </c>
      <c r="AQ536" s="418">
        <v>937</v>
      </c>
      <c r="AR536" s="418">
        <v>781</v>
      </c>
      <c r="AS536" s="418">
        <v>839</v>
      </c>
      <c r="AT536" s="418">
        <v>873</v>
      </c>
      <c r="AU536" s="418">
        <v>974</v>
      </c>
      <c r="AV536" s="418">
        <v>955</v>
      </c>
      <c r="AW536" s="418">
        <v>887</v>
      </c>
      <c r="AX536" s="418">
        <v>929</v>
      </c>
      <c r="AY536" s="418">
        <v>882</v>
      </c>
      <c r="AZ536" s="418">
        <v>926</v>
      </c>
      <c r="BA536" s="418">
        <v>949</v>
      </c>
      <c r="BB536" s="418">
        <v>904</v>
      </c>
      <c r="BC536" s="418">
        <v>890</v>
      </c>
      <c r="BD536" s="418">
        <v>807</v>
      </c>
      <c r="BE536" s="418">
        <v>779</v>
      </c>
      <c r="BF536" s="418">
        <v>816</v>
      </c>
      <c r="BG536" s="418">
        <v>812</v>
      </c>
      <c r="BH536" s="418">
        <v>869</v>
      </c>
      <c r="BI536" s="418">
        <v>891</v>
      </c>
      <c r="BJ536" s="418">
        <v>1006</v>
      </c>
      <c r="BK536" s="418">
        <v>948</v>
      </c>
      <c r="BL536" s="418">
        <v>963</v>
      </c>
      <c r="BM536" s="418">
        <v>1024</v>
      </c>
      <c r="BN536" s="418">
        <v>964</v>
      </c>
      <c r="BO536" s="418">
        <v>989</v>
      </c>
      <c r="BP536" s="418">
        <v>1011</v>
      </c>
      <c r="BQ536" s="418">
        <v>1033</v>
      </c>
      <c r="BR536" s="418">
        <v>1013</v>
      </c>
      <c r="BS536" s="418">
        <v>997</v>
      </c>
      <c r="BT536" s="418">
        <v>939</v>
      </c>
      <c r="BU536" s="418">
        <v>926</v>
      </c>
      <c r="BV536" s="418">
        <v>929</v>
      </c>
      <c r="BW536" s="418">
        <v>1023</v>
      </c>
      <c r="BX536" s="418">
        <v>917</v>
      </c>
      <c r="BY536" s="418">
        <v>881</v>
      </c>
      <c r="BZ536" s="418">
        <v>831</v>
      </c>
      <c r="CA536" s="418">
        <v>850</v>
      </c>
      <c r="CB536" s="418">
        <v>888</v>
      </c>
      <c r="CC536" s="418">
        <v>824</v>
      </c>
      <c r="CD536" s="418">
        <v>793</v>
      </c>
      <c r="CE536" s="418">
        <v>807</v>
      </c>
      <c r="CF536" s="418">
        <v>773</v>
      </c>
      <c r="CG536" s="418">
        <v>861</v>
      </c>
      <c r="CH536" s="418">
        <v>844</v>
      </c>
      <c r="CI536" s="418">
        <v>607</v>
      </c>
      <c r="CJ536" s="418">
        <v>615</v>
      </c>
      <c r="CK536" s="418">
        <v>605</v>
      </c>
      <c r="CL536" s="418">
        <v>583</v>
      </c>
      <c r="CM536" s="418">
        <v>523</v>
      </c>
      <c r="CN536" s="418">
        <v>418</v>
      </c>
      <c r="CO536" s="418">
        <v>427</v>
      </c>
      <c r="CP536" s="418">
        <v>386</v>
      </c>
      <c r="CQ536" s="418">
        <v>361</v>
      </c>
      <c r="CR536" s="418">
        <v>318</v>
      </c>
      <c r="CS536" s="418">
        <v>280</v>
      </c>
      <c r="CT536" s="418">
        <v>244</v>
      </c>
      <c r="CU536" s="418">
        <v>227</v>
      </c>
      <c r="CV536" s="418">
        <v>181</v>
      </c>
      <c r="CW536" s="418">
        <v>122</v>
      </c>
      <c r="CX536" s="418">
        <v>112</v>
      </c>
      <c r="CY536" s="418">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475</v>
      </c>
      <c r="B537" s="2" t="s">
        <v>377</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18">
        <v>957</v>
      </c>
      <c r="N537" s="418">
        <v>1012</v>
      </c>
      <c r="O537" s="418">
        <v>1027</v>
      </c>
      <c r="P537" s="418">
        <v>1017</v>
      </c>
      <c r="Q537" s="418">
        <v>1095</v>
      </c>
      <c r="R537" s="418">
        <v>1105</v>
      </c>
      <c r="S537" s="418">
        <v>1048</v>
      </c>
      <c r="T537" s="418">
        <v>1103</v>
      </c>
      <c r="U537" s="418">
        <v>1080</v>
      </c>
      <c r="V537" s="418">
        <v>1070</v>
      </c>
      <c r="W537" s="418">
        <v>1027</v>
      </c>
      <c r="X537" s="418">
        <v>1087</v>
      </c>
      <c r="Y537" s="418">
        <v>1078</v>
      </c>
      <c r="Z537" s="418">
        <v>980</v>
      </c>
      <c r="AA537" s="418">
        <v>929</v>
      </c>
      <c r="AB537" s="418">
        <v>896</v>
      </c>
      <c r="AC537" s="418">
        <v>948</v>
      </c>
      <c r="AD537" s="418">
        <v>905</v>
      </c>
      <c r="AE537" s="418">
        <v>886</v>
      </c>
      <c r="AF537" s="418">
        <v>852</v>
      </c>
      <c r="AG537" s="418">
        <v>879</v>
      </c>
      <c r="AH537" s="418">
        <v>888</v>
      </c>
      <c r="AI537" s="418">
        <v>994</v>
      </c>
      <c r="AJ537" s="418">
        <v>1009</v>
      </c>
      <c r="AK537" s="418">
        <v>1037</v>
      </c>
      <c r="AL537" s="418">
        <v>971</v>
      </c>
      <c r="AM537" s="418">
        <v>1034</v>
      </c>
      <c r="AN537" s="418">
        <v>1108</v>
      </c>
      <c r="AO537" s="418">
        <v>1164</v>
      </c>
      <c r="AP537" s="418">
        <v>1187</v>
      </c>
      <c r="AQ537" s="418">
        <v>1135</v>
      </c>
      <c r="AR537" s="418">
        <v>1096</v>
      </c>
      <c r="AS537" s="418">
        <v>1172</v>
      </c>
      <c r="AT537" s="418">
        <v>1036</v>
      </c>
      <c r="AU537" s="418">
        <v>1082</v>
      </c>
      <c r="AV537" s="418">
        <v>1041</v>
      </c>
      <c r="AW537" s="418">
        <v>1038</v>
      </c>
      <c r="AX537" s="418">
        <v>1008</v>
      </c>
      <c r="AY537" s="418">
        <v>961</v>
      </c>
      <c r="AZ537" s="418">
        <v>1091</v>
      </c>
      <c r="BA537" s="418">
        <v>1028</v>
      </c>
      <c r="BB537" s="418">
        <v>1062</v>
      </c>
      <c r="BC537" s="418">
        <v>928</v>
      </c>
      <c r="BD537" s="418">
        <v>927</v>
      </c>
      <c r="BE537" s="418">
        <v>855</v>
      </c>
      <c r="BF537" s="418">
        <v>877</v>
      </c>
      <c r="BG537" s="418">
        <v>912</v>
      </c>
      <c r="BH537" s="418">
        <v>908</v>
      </c>
      <c r="BI537" s="418">
        <v>991</v>
      </c>
      <c r="BJ537" s="418">
        <v>1059</v>
      </c>
      <c r="BK537" s="418">
        <v>1021</v>
      </c>
      <c r="BL537" s="418">
        <v>1076</v>
      </c>
      <c r="BM537" s="418">
        <v>1031</v>
      </c>
      <c r="BN537" s="418">
        <v>1067</v>
      </c>
      <c r="BO537" s="418">
        <v>1045</v>
      </c>
      <c r="BP537" s="418">
        <v>1010</v>
      </c>
      <c r="BQ537" s="418">
        <v>1054</v>
      </c>
      <c r="BR537" s="418">
        <v>1068</v>
      </c>
      <c r="BS537" s="418">
        <v>920</v>
      </c>
      <c r="BT537" s="418">
        <v>954</v>
      </c>
      <c r="BU537" s="418">
        <v>905</v>
      </c>
      <c r="BV537" s="418">
        <v>950</v>
      </c>
      <c r="BW537" s="418">
        <v>870</v>
      </c>
      <c r="BX537" s="418">
        <v>841</v>
      </c>
      <c r="BY537" s="418">
        <v>697</v>
      </c>
      <c r="BZ537" s="418">
        <v>710</v>
      </c>
      <c r="CA537" s="418">
        <v>683</v>
      </c>
      <c r="CB537" s="418">
        <v>733</v>
      </c>
      <c r="CC537" s="418">
        <v>659</v>
      </c>
      <c r="CD537" s="418">
        <v>624</v>
      </c>
      <c r="CE537" s="418">
        <v>709</v>
      </c>
      <c r="CF537" s="418">
        <v>672</v>
      </c>
      <c r="CG537" s="418">
        <v>736</v>
      </c>
      <c r="CH537" s="418">
        <v>796</v>
      </c>
      <c r="CI537" s="418">
        <v>551</v>
      </c>
      <c r="CJ537" s="418">
        <v>521</v>
      </c>
      <c r="CK537" s="418">
        <v>525</v>
      </c>
      <c r="CL537" s="418">
        <v>514</v>
      </c>
      <c r="CM537" s="418">
        <v>413</v>
      </c>
      <c r="CN537" s="418">
        <v>367</v>
      </c>
      <c r="CO537" s="418">
        <v>388</v>
      </c>
      <c r="CP537" s="418">
        <v>389</v>
      </c>
      <c r="CQ537" s="418">
        <v>331</v>
      </c>
      <c r="CR537" s="418">
        <v>310</v>
      </c>
      <c r="CS537" s="418">
        <v>308</v>
      </c>
      <c r="CT537" s="418">
        <v>231</v>
      </c>
      <c r="CU537" s="418">
        <v>214</v>
      </c>
      <c r="CV537" s="418">
        <v>160</v>
      </c>
      <c r="CW537" s="418">
        <v>110</v>
      </c>
      <c r="CX537" s="418">
        <v>138</v>
      </c>
      <c r="CY537" s="418">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475</v>
      </c>
      <c r="B538" s="2" t="s">
        <v>366</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18">
        <v>535</v>
      </c>
      <c r="N538" s="418">
        <v>556</v>
      </c>
      <c r="O538" s="418">
        <v>614</v>
      </c>
      <c r="P538" s="418">
        <v>604</v>
      </c>
      <c r="Q538" s="418">
        <v>635</v>
      </c>
      <c r="R538" s="418">
        <v>668</v>
      </c>
      <c r="S538" s="418">
        <v>659</v>
      </c>
      <c r="T538" s="418">
        <v>709</v>
      </c>
      <c r="U538" s="418">
        <v>719</v>
      </c>
      <c r="V538" s="418">
        <v>746</v>
      </c>
      <c r="W538" s="418">
        <v>767</v>
      </c>
      <c r="X538" s="418">
        <v>726</v>
      </c>
      <c r="Y538" s="418">
        <v>812</v>
      </c>
      <c r="Z538" s="418">
        <v>726</v>
      </c>
      <c r="AA538" s="418">
        <v>793</v>
      </c>
      <c r="AB538" s="418">
        <v>715</v>
      </c>
      <c r="AC538" s="418">
        <v>649</v>
      </c>
      <c r="AD538" s="418">
        <v>630</v>
      </c>
      <c r="AE538" s="418">
        <v>672</v>
      </c>
      <c r="AF538" s="418">
        <v>683</v>
      </c>
      <c r="AG538" s="418">
        <v>615</v>
      </c>
      <c r="AH538" s="418">
        <v>647</v>
      </c>
      <c r="AI538" s="418">
        <v>726</v>
      </c>
      <c r="AJ538" s="418">
        <v>708</v>
      </c>
      <c r="AK538" s="418">
        <v>697</v>
      </c>
      <c r="AL538" s="418">
        <v>637</v>
      </c>
      <c r="AM538" s="418">
        <v>679</v>
      </c>
      <c r="AN538" s="418">
        <v>604</v>
      </c>
      <c r="AO538" s="418">
        <v>741</v>
      </c>
      <c r="AP538" s="418">
        <v>737</v>
      </c>
      <c r="AQ538" s="418">
        <v>710</v>
      </c>
      <c r="AR538" s="418">
        <v>649</v>
      </c>
      <c r="AS538" s="418">
        <v>733</v>
      </c>
      <c r="AT538" s="418">
        <v>718</v>
      </c>
      <c r="AU538" s="418">
        <v>647</v>
      </c>
      <c r="AV538" s="418">
        <v>595</v>
      </c>
      <c r="AW538" s="418">
        <v>597</v>
      </c>
      <c r="AX538" s="418">
        <v>605</v>
      </c>
      <c r="AY538" s="418">
        <v>582</v>
      </c>
      <c r="AZ538" s="418">
        <v>648</v>
      </c>
      <c r="BA538" s="418">
        <v>655</v>
      </c>
      <c r="BB538" s="418">
        <v>611</v>
      </c>
      <c r="BC538" s="418">
        <v>588</v>
      </c>
      <c r="BD538" s="418">
        <v>531</v>
      </c>
      <c r="BE538" s="418">
        <v>518</v>
      </c>
      <c r="BF538" s="418">
        <v>604</v>
      </c>
      <c r="BG538" s="418">
        <v>608</v>
      </c>
      <c r="BH538" s="418">
        <v>646</v>
      </c>
      <c r="BI538" s="418">
        <v>728</v>
      </c>
      <c r="BJ538" s="418">
        <v>772</v>
      </c>
      <c r="BK538" s="418">
        <v>793</v>
      </c>
      <c r="BL538" s="418">
        <v>866</v>
      </c>
      <c r="BM538" s="418">
        <v>882</v>
      </c>
      <c r="BN538" s="418">
        <v>886</v>
      </c>
      <c r="BO538" s="418">
        <v>902</v>
      </c>
      <c r="BP538" s="418">
        <v>954</v>
      </c>
      <c r="BQ538" s="418">
        <v>890</v>
      </c>
      <c r="BR538" s="418">
        <v>1022</v>
      </c>
      <c r="BS538" s="418">
        <v>988</v>
      </c>
      <c r="BT538" s="418">
        <v>891</v>
      </c>
      <c r="BU538" s="418">
        <v>885</v>
      </c>
      <c r="BV538" s="418">
        <v>926</v>
      </c>
      <c r="BW538" s="418">
        <v>880</v>
      </c>
      <c r="BX538" s="418">
        <v>848</v>
      </c>
      <c r="BY538" s="418">
        <v>849</v>
      </c>
      <c r="BZ538" s="418">
        <v>864</v>
      </c>
      <c r="CA538" s="418">
        <v>928</v>
      </c>
      <c r="CB538" s="418">
        <v>901</v>
      </c>
      <c r="CC538" s="418">
        <v>819</v>
      </c>
      <c r="CD538" s="418">
        <v>857</v>
      </c>
      <c r="CE538" s="418">
        <v>874</v>
      </c>
      <c r="CF538" s="418">
        <v>846</v>
      </c>
      <c r="CG538" s="418">
        <v>917</v>
      </c>
      <c r="CH538" s="418">
        <v>954</v>
      </c>
      <c r="CI538" s="418">
        <v>725</v>
      </c>
      <c r="CJ538" s="418">
        <v>743</v>
      </c>
      <c r="CK538" s="418">
        <v>703</v>
      </c>
      <c r="CL538" s="418">
        <v>610</v>
      </c>
      <c r="CM538" s="418">
        <v>544</v>
      </c>
      <c r="CN538" s="418">
        <v>516</v>
      </c>
      <c r="CO538" s="418">
        <v>493</v>
      </c>
      <c r="CP538" s="418">
        <v>461</v>
      </c>
      <c r="CQ538" s="418">
        <v>426</v>
      </c>
      <c r="CR538" s="418">
        <v>353</v>
      </c>
      <c r="CS538" s="418">
        <v>345</v>
      </c>
      <c r="CT538" s="418">
        <v>333</v>
      </c>
      <c r="CU538" s="418">
        <v>207</v>
      </c>
      <c r="CV538" s="418">
        <v>256</v>
      </c>
      <c r="CW538" s="418">
        <v>192</v>
      </c>
      <c r="CX538" s="418">
        <v>154</v>
      </c>
      <c r="CY538" s="418">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475</v>
      </c>
      <c r="B539" s="2" t="s">
        <v>364</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18">
        <v>521</v>
      </c>
      <c r="N539" s="418">
        <v>582</v>
      </c>
      <c r="O539" s="418">
        <v>655</v>
      </c>
      <c r="P539" s="418">
        <v>629</v>
      </c>
      <c r="Q539" s="418">
        <v>609</v>
      </c>
      <c r="R539" s="418">
        <v>680</v>
      </c>
      <c r="S539" s="418">
        <v>690</v>
      </c>
      <c r="T539" s="418">
        <v>706</v>
      </c>
      <c r="U539" s="418">
        <v>681</v>
      </c>
      <c r="V539" s="418">
        <v>701</v>
      </c>
      <c r="W539" s="418">
        <v>668</v>
      </c>
      <c r="X539" s="418">
        <v>736</v>
      </c>
      <c r="Y539" s="418">
        <v>797</v>
      </c>
      <c r="Z539" s="418">
        <v>705</v>
      </c>
      <c r="AA539" s="418">
        <v>728</v>
      </c>
      <c r="AB539" s="418">
        <v>743</v>
      </c>
      <c r="AC539" s="418">
        <v>712</v>
      </c>
      <c r="AD539" s="418">
        <v>685</v>
      </c>
      <c r="AE539" s="418">
        <v>703</v>
      </c>
      <c r="AF539" s="418">
        <v>631</v>
      </c>
      <c r="AG539" s="418">
        <v>607</v>
      </c>
      <c r="AH539" s="418">
        <v>663</v>
      </c>
      <c r="AI539" s="418">
        <v>707</v>
      </c>
      <c r="AJ539" s="418">
        <v>617</v>
      </c>
      <c r="AK539" s="418">
        <v>742</v>
      </c>
      <c r="AL539" s="418">
        <v>738</v>
      </c>
      <c r="AM539" s="418">
        <v>703</v>
      </c>
      <c r="AN539" s="418">
        <v>627</v>
      </c>
      <c r="AO539" s="418">
        <v>709</v>
      </c>
      <c r="AP539" s="418">
        <v>709</v>
      </c>
      <c r="AQ539" s="418">
        <v>708</v>
      </c>
      <c r="AR539" s="418">
        <v>684</v>
      </c>
      <c r="AS539" s="418">
        <v>668</v>
      </c>
      <c r="AT539" s="418">
        <v>702</v>
      </c>
      <c r="AU539" s="418">
        <v>662</v>
      </c>
      <c r="AV539" s="418">
        <v>570</v>
      </c>
      <c r="AW539" s="418">
        <v>567</v>
      </c>
      <c r="AX539" s="418">
        <v>554</v>
      </c>
      <c r="AY539" s="418">
        <v>571</v>
      </c>
      <c r="AZ539" s="418">
        <v>628</v>
      </c>
      <c r="BA539" s="418">
        <v>593</v>
      </c>
      <c r="BB539" s="418">
        <v>574</v>
      </c>
      <c r="BC539" s="418">
        <v>612</v>
      </c>
      <c r="BD539" s="418">
        <v>543</v>
      </c>
      <c r="BE539" s="418">
        <v>553</v>
      </c>
      <c r="BF539" s="418">
        <v>677</v>
      </c>
      <c r="BG539" s="418">
        <v>705</v>
      </c>
      <c r="BH539" s="418">
        <v>717</v>
      </c>
      <c r="BI539" s="418">
        <v>844</v>
      </c>
      <c r="BJ539" s="418">
        <v>869</v>
      </c>
      <c r="BK539" s="418">
        <v>859</v>
      </c>
      <c r="BL539" s="418">
        <v>988</v>
      </c>
      <c r="BM539" s="418">
        <v>867</v>
      </c>
      <c r="BN539" s="418">
        <v>1029</v>
      </c>
      <c r="BO539" s="418">
        <v>978</v>
      </c>
      <c r="BP539" s="418">
        <v>1087</v>
      </c>
      <c r="BQ539" s="418">
        <v>1057</v>
      </c>
      <c r="BR539" s="418">
        <v>1075</v>
      </c>
      <c r="BS539" s="418">
        <v>1088</v>
      </c>
      <c r="BT539" s="418">
        <v>1029</v>
      </c>
      <c r="BU539" s="418">
        <v>1010</v>
      </c>
      <c r="BV539" s="418">
        <v>1018</v>
      </c>
      <c r="BW539" s="418">
        <v>932</v>
      </c>
      <c r="BX539" s="418">
        <v>982</v>
      </c>
      <c r="BY539" s="418">
        <v>1048</v>
      </c>
      <c r="BZ539" s="418">
        <v>922</v>
      </c>
      <c r="CA539" s="418">
        <v>972</v>
      </c>
      <c r="CB539" s="418">
        <v>1010</v>
      </c>
      <c r="CC539" s="418">
        <v>969</v>
      </c>
      <c r="CD539" s="418">
        <v>930</v>
      </c>
      <c r="CE539" s="418">
        <v>1011</v>
      </c>
      <c r="CF539" s="418">
        <v>973</v>
      </c>
      <c r="CG539" s="418">
        <v>1071</v>
      </c>
      <c r="CH539" s="418">
        <v>1086</v>
      </c>
      <c r="CI539" s="418">
        <v>805</v>
      </c>
      <c r="CJ539" s="418">
        <v>772</v>
      </c>
      <c r="CK539" s="418">
        <v>887</v>
      </c>
      <c r="CL539" s="418">
        <v>757</v>
      </c>
      <c r="CM539" s="418">
        <v>615</v>
      </c>
      <c r="CN539" s="418">
        <v>529</v>
      </c>
      <c r="CO539" s="418">
        <v>559</v>
      </c>
      <c r="CP539" s="418">
        <v>525</v>
      </c>
      <c r="CQ539" s="418">
        <v>461</v>
      </c>
      <c r="CR539" s="418">
        <v>428</v>
      </c>
      <c r="CS539" s="418">
        <v>370</v>
      </c>
      <c r="CT539" s="418">
        <v>339</v>
      </c>
      <c r="CU539" s="418">
        <v>289</v>
      </c>
      <c r="CV539" s="418">
        <v>211</v>
      </c>
      <c r="CW539" s="418">
        <v>190</v>
      </c>
      <c r="CX539" s="418">
        <v>190</v>
      </c>
      <c r="CY539" s="418">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475</v>
      </c>
      <c r="B540" s="2" t="s">
        <v>372</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18">
        <v>1222</v>
      </c>
      <c r="N540" s="418">
        <v>1332</v>
      </c>
      <c r="O540" s="418">
        <v>1324</v>
      </c>
      <c r="P540" s="418">
        <v>1395</v>
      </c>
      <c r="Q540" s="418">
        <v>1416</v>
      </c>
      <c r="R540" s="418">
        <v>1433</v>
      </c>
      <c r="S540" s="418">
        <v>1422</v>
      </c>
      <c r="T540" s="418">
        <v>1437</v>
      </c>
      <c r="U540" s="418">
        <v>1487</v>
      </c>
      <c r="V540" s="418">
        <v>1539</v>
      </c>
      <c r="W540" s="418">
        <v>1476</v>
      </c>
      <c r="X540" s="418">
        <v>1589</v>
      </c>
      <c r="Y540" s="418">
        <v>1458</v>
      </c>
      <c r="Z540" s="418">
        <v>1482</v>
      </c>
      <c r="AA540" s="418">
        <v>1491</v>
      </c>
      <c r="AB540" s="418">
        <v>1361</v>
      </c>
      <c r="AC540" s="418">
        <v>1343</v>
      </c>
      <c r="AD540" s="418">
        <v>1313</v>
      </c>
      <c r="AE540" s="418">
        <v>1304</v>
      </c>
      <c r="AF540" s="418">
        <v>1380</v>
      </c>
      <c r="AG540" s="418">
        <v>1401</v>
      </c>
      <c r="AH540" s="418">
        <v>1525</v>
      </c>
      <c r="AI540" s="418">
        <v>1664</v>
      </c>
      <c r="AJ540" s="418">
        <v>1745</v>
      </c>
      <c r="AK540" s="418">
        <v>1582</v>
      </c>
      <c r="AL540" s="418">
        <v>1605</v>
      </c>
      <c r="AM540" s="418">
        <v>1564</v>
      </c>
      <c r="AN540" s="418">
        <v>1645</v>
      </c>
      <c r="AO540" s="418">
        <v>1657</v>
      </c>
      <c r="AP540" s="418">
        <v>1662</v>
      </c>
      <c r="AQ540" s="418">
        <v>1826</v>
      </c>
      <c r="AR540" s="418">
        <v>1654</v>
      </c>
      <c r="AS540" s="418">
        <v>1547</v>
      </c>
      <c r="AT540" s="418">
        <v>1568</v>
      </c>
      <c r="AU540" s="418">
        <v>1536</v>
      </c>
      <c r="AV540" s="418">
        <v>1514</v>
      </c>
      <c r="AW540" s="418">
        <v>1441</v>
      </c>
      <c r="AX540" s="418">
        <v>1469</v>
      </c>
      <c r="AY540" s="418">
        <v>1406</v>
      </c>
      <c r="AZ540" s="418">
        <v>1497</v>
      </c>
      <c r="BA540" s="418">
        <v>1537</v>
      </c>
      <c r="BB540" s="418">
        <v>1377</v>
      </c>
      <c r="BC540" s="418">
        <v>1245</v>
      </c>
      <c r="BD540" s="418">
        <v>1321</v>
      </c>
      <c r="BE540" s="418">
        <v>1193</v>
      </c>
      <c r="BF540" s="418">
        <v>1294</v>
      </c>
      <c r="BG540" s="418">
        <v>1309</v>
      </c>
      <c r="BH540" s="418">
        <v>1485</v>
      </c>
      <c r="BI540" s="418">
        <v>1556</v>
      </c>
      <c r="BJ540" s="418">
        <v>1674</v>
      </c>
      <c r="BK540" s="418">
        <v>1600</v>
      </c>
      <c r="BL540" s="418">
        <v>1660</v>
      </c>
      <c r="BM540" s="418">
        <v>1591</v>
      </c>
      <c r="BN540" s="418">
        <v>1678</v>
      </c>
      <c r="BO540" s="418">
        <v>1629</v>
      </c>
      <c r="BP540" s="418">
        <v>1683</v>
      </c>
      <c r="BQ540" s="418">
        <v>1651</v>
      </c>
      <c r="BR540" s="418">
        <v>1518</v>
      </c>
      <c r="BS540" s="418">
        <v>1648</v>
      </c>
      <c r="BT540" s="418">
        <v>1541</v>
      </c>
      <c r="BU540" s="418">
        <v>1398</v>
      </c>
      <c r="BV540" s="418">
        <v>1407</v>
      </c>
      <c r="BW540" s="418">
        <v>1430</v>
      </c>
      <c r="BX540" s="418">
        <v>1415</v>
      </c>
      <c r="BY540" s="418">
        <v>1243</v>
      </c>
      <c r="BZ540" s="418">
        <v>1212</v>
      </c>
      <c r="CA540" s="418">
        <v>1257</v>
      </c>
      <c r="CB540" s="418">
        <v>1235</v>
      </c>
      <c r="CC540" s="418">
        <v>1267</v>
      </c>
      <c r="CD540" s="418">
        <v>1242</v>
      </c>
      <c r="CE540" s="418">
        <v>1291</v>
      </c>
      <c r="CF540" s="418">
        <v>1296</v>
      </c>
      <c r="CG540" s="418">
        <v>1353</v>
      </c>
      <c r="CH540" s="418">
        <v>1414</v>
      </c>
      <c r="CI540" s="418">
        <v>1090</v>
      </c>
      <c r="CJ540" s="418">
        <v>1034</v>
      </c>
      <c r="CK540" s="418">
        <v>941</v>
      </c>
      <c r="CL540" s="418">
        <v>829</v>
      </c>
      <c r="CM540" s="418">
        <v>809</v>
      </c>
      <c r="CN540" s="418">
        <v>727</v>
      </c>
      <c r="CO540" s="418">
        <v>643</v>
      </c>
      <c r="CP540" s="418">
        <v>590</v>
      </c>
      <c r="CQ540" s="418">
        <v>557</v>
      </c>
      <c r="CR540" s="418">
        <v>451</v>
      </c>
      <c r="CS540" s="418">
        <v>410</v>
      </c>
      <c r="CT540" s="418">
        <v>387</v>
      </c>
      <c r="CU540" s="418">
        <v>367</v>
      </c>
      <c r="CV540" s="418">
        <v>285</v>
      </c>
      <c r="CW540" s="418">
        <v>222</v>
      </c>
      <c r="CX540" s="418">
        <v>174</v>
      </c>
      <c r="CY540" s="418">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475</v>
      </c>
      <c r="B541" s="2" t="s">
        <v>368</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18">
        <v>1062</v>
      </c>
      <c r="N541" s="418">
        <v>1200</v>
      </c>
      <c r="O541" s="418">
        <v>1245</v>
      </c>
      <c r="P541" s="418">
        <v>1233</v>
      </c>
      <c r="Q541" s="418">
        <v>1367</v>
      </c>
      <c r="R541" s="418">
        <v>1306</v>
      </c>
      <c r="S541" s="418">
        <v>1391</v>
      </c>
      <c r="T541" s="418">
        <v>1415</v>
      </c>
      <c r="U541" s="418">
        <v>1484</v>
      </c>
      <c r="V541" s="418">
        <v>1458</v>
      </c>
      <c r="W541" s="418">
        <v>1391</v>
      </c>
      <c r="X541" s="418">
        <v>1410</v>
      </c>
      <c r="Y541" s="418">
        <v>1428</v>
      </c>
      <c r="Z541" s="418">
        <v>1389</v>
      </c>
      <c r="AA541" s="418">
        <v>1380</v>
      </c>
      <c r="AB541" s="418">
        <v>1364</v>
      </c>
      <c r="AC541" s="418">
        <v>1376</v>
      </c>
      <c r="AD541" s="418">
        <v>1377</v>
      </c>
      <c r="AE541" s="418">
        <v>1386</v>
      </c>
      <c r="AF541" s="418">
        <v>1794</v>
      </c>
      <c r="AG541" s="418">
        <v>2463</v>
      </c>
      <c r="AH541" s="418">
        <v>2789</v>
      </c>
      <c r="AI541" s="418">
        <v>2556</v>
      </c>
      <c r="AJ541" s="418">
        <v>2324</v>
      </c>
      <c r="AK541" s="418">
        <v>2089</v>
      </c>
      <c r="AL541" s="418">
        <v>1797</v>
      </c>
      <c r="AM541" s="418">
        <v>1990</v>
      </c>
      <c r="AN541" s="418">
        <v>1956</v>
      </c>
      <c r="AO541" s="418">
        <v>1988</v>
      </c>
      <c r="AP541" s="418">
        <v>1865</v>
      </c>
      <c r="AQ541" s="418">
        <v>1910</v>
      </c>
      <c r="AR541" s="418">
        <v>1621</v>
      </c>
      <c r="AS541" s="418">
        <v>1509</v>
      </c>
      <c r="AT541" s="418">
        <v>1393</v>
      </c>
      <c r="AU541" s="418">
        <v>1547</v>
      </c>
      <c r="AV541" s="418">
        <v>1599</v>
      </c>
      <c r="AW541" s="418">
        <v>1491</v>
      </c>
      <c r="AX541" s="418">
        <v>1429</v>
      </c>
      <c r="AY541" s="418">
        <v>1524</v>
      </c>
      <c r="AZ541" s="418">
        <v>1500</v>
      </c>
      <c r="BA541" s="418">
        <v>1583</v>
      </c>
      <c r="BB541" s="418">
        <v>1335</v>
      </c>
      <c r="BC541" s="418">
        <v>1239</v>
      </c>
      <c r="BD541" s="418">
        <v>1464</v>
      </c>
      <c r="BE541" s="418">
        <v>1325</v>
      </c>
      <c r="BF541" s="418">
        <v>1324</v>
      </c>
      <c r="BG541" s="418">
        <v>1404</v>
      </c>
      <c r="BH541" s="418">
        <v>1449</v>
      </c>
      <c r="BI541" s="418">
        <v>1458</v>
      </c>
      <c r="BJ541" s="418">
        <v>1458</v>
      </c>
      <c r="BK541" s="418">
        <v>1423</v>
      </c>
      <c r="BL541" s="418">
        <v>1635</v>
      </c>
      <c r="BM541" s="418">
        <v>1553</v>
      </c>
      <c r="BN541" s="418">
        <v>1578</v>
      </c>
      <c r="BO541" s="418">
        <v>1551</v>
      </c>
      <c r="BP541" s="418">
        <v>1668</v>
      </c>
      <c r="BQ541" s="418">
        <v>1577</v>
      </c>
      <c r="BR541" s="418">
        <v>1494</v>
      </c>
      <c r="BS541" s="418">
        <v>1577</v>
      </c>
      <c r="BT541" s="418">
        <v>1447</v>
      </c>
      <c r="BU541" s="418">
        <v>1403</v>
      </c>
      <c r="BV541" s="418">
        <v>1347</v>
      </c>
      <c r="BW541" s="418">
        <v>1388</v>
      </c>
      <c r="BX541" s="418">
        <v>1310</v>
      </c>
      <c r="BY541" s="418">
        <v>1211</v>
      </c>
      <c r="BZ541" s="418">
        <v>1235</v>
      </c>
      <c r="CA541" s="418">
        <v>1225</v>
      </c>
      <c r="CB541" s="418">
        <v>1260</v>
      </c>
      <c r="CC541" s="418">
        <v>1233</v>
      </c>
      <c r="CD541" s="418">
        <v>1108</v>
      </c>
      <c r="CE541" s="418">
        <v>1217</v>
      </c>
      <c r="CF541" s="418">
        <v>1247</v>
      </c>
      <c r="CG541" s="418">
        <v>1268</v>
      </c>
      <c r="CH541" s="418">
        <v>1403</v>
      </c>
      <c r="CI541" s="418">
        <v>932</v>
      </c>
      <c r="CJ541" s="418">
        <v>978</v>
      </c>
      <c r="CK541" s="418">
        <v>948</v>
      </c>
      <c r="CL541" s="418">
        <v>921</v>
      </c>
      <c r="CM541" s="418">
        <v>767</v>
      </c>
      <c r="CN541" s="418">
        <v>684</v>
      </c>
      <c r="CO541" s="418">
        <v>670</v>
      </c>
      <c r="CP541" s="418">
        <v>608</v>
      </c>
      <c r="CQ541" s="418">
        <v>595</v>
      </c>
      <c r="CR541" s="418">
        <v>512</v>
      </c>
      <c r="CS541" s="418">
        <v>502</v>
      </c>
      <c r="CT541" s="418">
        <v>443</v>
      </c>
      <c r="CU541" s="418">
        <v>356</v>
      </c>
      <c r="CV541" s="418">
        <v>309</v>
      </c>
      <c r="CW541" s="418">
        <v>308</v>
      </c>
      <c r="CX541" s="418">
        <v>231</v>
      </c>
      <c r="CY541" s="418">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475</v>
      </c>
      <c r="B542" s="2" t="s">
        <v>423</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18">
        <v>485</v>
      </c>
      <c r="N542" s="418">
        <v>550</v>
      </c>
      <c r="O542" s="418">
        <v>490</v>
      </c>
      <c r="P542" s="418">
        <v>562</v>
      </c>
      <c r="Q542" s="418">
        <v>548</v>
      </c>
      <c r="R542" s="418">
        <v>531</v>
      </c>
      <c r="S542" s="418">
        <v>567</v>
      </c>
      <c r="T542" s="418">
        <v>567</v>
      </c>
      <c r="U542" s="418">
        <v>610</v>
      </c>
      <c r="V542" s="418">
        <v>603</v>
      </c>
      <c r="W542" s="418">
        <v>625</v>
      </c>
      <c r="X542" s="418">
        <v>576</v>
      </c>
      <c r="Y542" s="418">
        <v>580</v>
      </c>
      <c r="Z542" s="418">
        <v>554</v>
      </c>
      <c r="AA542" s="418">
        <v>566</v>
      </c>
      <c r="AB542" s="418">
        <v>572</v>
      </c>
      <c r="AC542" s="418">
        <v>489</v>
      </c>
      <c r="AD542" s="418">
        <v>508</v>
      </c>
      <c r="AE542" s="418">
        <v>499</v>
      </c>
      <c r="AF542" s="418">
        <v>490</v>
      </c>
      <c r="AG542" s="418">
        <v>495</v>
      </c>
      <c r="AH542" s="418">
        <v>508</v>
      </c>
      <c r="AI542" s="418">
        <v>513</v>
      </c>
      <c r="AJ542" s="418">
        <v>626</v>
      </c>
      <c r="AK542" s="418">
        <v>617</v>
      </c>
      <c r="AL542" s="418">
        <v>610</v>
      </c>
      <c r="AM542" s="418">
        <v>609</v>
      </c>
      <c r="AN542" s="418">
        <v>568</v>
      </c>
      <c r="AO542" s="418">
        <v>620</v>
      </c>
      <c r="AP542" s="418">
        <v>694</v>
      </c>
      <c r="AQ542" s="418">
        <v>633</v>
      </c>
      <c r="AR542" s="418">
        <v>654</v>
      </c>
      <c r="AS542" s="418">
        <v>553</v>
      </c>
      <c r="AT542" s="418">
        <v>547</v>
      </c>
      <c r="AU542" s="418">
        <v>608</v>
      </c>
      <c r="AV542" s="418">
        <v>595</v>
      </c>
      <c r="AW542" s="418">
        <v>582</v>
      </c>
      <c r="AX542" s="418">
        <v>573</v>
      </c>
      <c r="AY542" s="418">
        <v>539</v>
      </c>
      <c r="AZ542" s="418">
        <v>537</v>
      </c>
      <c r="BA542" s="418">
        <v>539</v>
      </c>
      <c r="BB542" s="418">
        <v>542</v>
      </c>
      <c r="BC542" s="418">
        <v>455</v>
      </c>
      <c r="BD542" s="418">
        <v>496</v>
      </c>
      <c r="BE542" s="418">
        <v>437</v>
      </c>
      <c r="BF542" s="418">
        <v>472</v>
      </c>
      <c r="BG542" s="418">
        <v>514</v>
      </c>
      <c r="BH542" s="418">
        <v>552</v>
      </c>
      <c r="BI542" s="418">
        <v>566</v>
      </c>
      <c r="BJ542" s="418">
        <v>627</v>
      </c>
      <c r="BK542" s="418">
        <v>649</v>
      </c>
      <c r="BL542" s="418">
        <v>654</v>
      </c>
      <c r="BM542" s="418">
        <v>620</v>
      </c>
      <c r="BN542" s="418">
        <v>627</v>
      </c>
      <c r="BO542" s="418">
        <v>636</v>
      </c>
      <c r="BP542" s="418">
        <v>723</v>
      </c>
      <c r="BQ542" s="418">
        <v>646</v>
      </c>
      <c r="BR542" s="418">
        <v>687</v>
      </c>
      <c r="BS542" s="418">
        <v>673</v>
      </c>
      <c r="BT542" s="418">
        <v>633</v>
      </c>
      <c r="BU542" s="418">
        <v>601</v>
      </c>
      <c r="BV542" s="418">
        <v>618</v>
      </c>
      <c r="BW542" s="418">
        <v>595</v>
      </c>
      <c r="BX542" s="418">
        <v>531</v>
      </c>
      <c r="BY542" s="418">
        <v>499</v>
      </c>
      <c r="BZ542" s="418">
        <v>483</v>
      </c>
      <c r="CA542" s="418">
        <v>550</v>
      </c>
      <c r="CB542" s="418">
        <v>494</v>
      </c>
      <c r="CC542" s="418">
        <v>502</v>
      </c>
      <c r="CD542" s="418">
        <v>529</v>
      </c>
      <c r="CE542" s="418">
        <v>499</v>
      </c>
      <c r="CF542" s="418">
        <v>498</v>
      </c>
      <c r="CG542" s="418">
        <v>520</v>
      </c>
      <c r="CH542" s="418">
        <v>577</v>
      </c>
      <c r="CI542" s="418">
        <v>416</v>
      </c>
      <c r="CJ542" s="418">
        <v>430</v>
      </c>
      <c r="CK542" s="418">
        <v>383</v>
      </c>
      <c r="CL542" s="418">
        <v>339</v>
      </c>
      <c r="CM542" s="418">
        <v>302</v>
      </c>
      <c r="CN542" s="418">
        <v>288</v>
      </c>
      <c r="CO542" s="418">
        <v>272</v>
      </c>
      <c r="CP542" s="418">
        <v>261</v>
      </c>
      <c r="CQ542" s="418">
        <v>252</v>
      </c>
      <c r="CR542" s="418">
        <v>199</v>
      </c>
      <c r="CS542" s="418">
        <v>182</v>
      </c>
      <c r="CT542" s="418">
        <v>161</v>
      </c>
      <c r="CU542" s="418">
        <v>162</v>
      </c>
      <c r="CV542" s="418">
        <v>148</v>
      </c>
      <c r="CW542" s="418">
        <v>104</v>
      </c>
      <c r="CX542" s="418">
        <v>81</v>
      </c>
      <c r="CY542" s="418">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475</v>
      </c>
      <c r="B543" s="2" t="s">
        <v>427</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18">
        <v>619</v>
      </c>
      <c r="N543" s="418">
        <v>646</v>
      </c>
      <c r="O543" s="418">
        <v>687</v>
      </c>
      <c r="P543" s="418">
        <v>784</v>
      </c>
      <c r="Q543" s="418">
        <v>753</v>
      </c>
      <c r="R543" s="418">
        <v>777</v>
      </c>
      <c r="S543" s="418">
        <v>790</v>
      </c>
      <c r="T543" s="418">
        <v>826</v>
      </c>
      <c r="U543" s="418">
        <v>843</v>
      </c>
      <c r="V543" s="418">
        <v>797</v>
      </c>
      <c r="W543" s="418">
        <v>875</v>
      </c>
      <c r="X543" s="418">
        <v>871</v>
      </c>
      <c r="Y543" s="418">
        <v>888</v>
      </c>
      <c r="Z543" s="418">
        <v>838</v>
      </c>
      <c r="AA543" s="418">
        <v>799</v>
      </c>
      <c r="AB543" s="418">
        <v>768</v>
      </c>
      <c r="AC543" s="418">
        <v>711</v>
      </c>
      <c r="AD543" s="418">
        <v>803</v>
      </c>
      <c r="AE543" s="418">
        <v>754</v>
      </c>
      <c r="AF543" s="418">
        <v>643</v>
      </c>
      <c r="AG543" s="418">
        <v>672</v>
      </c>
      <c r="AH543" s="418">
        <v>677</v>
      </c>
      <c r="AI543" s="418">
        <v>793</v>
      </c>
      <c r="AJ543" s="418">
        <v>749</v>
      </c>
      <c r="AK543" s="418">
        <v>782</v>
      </c>
      <c r="AL543" s="418">
        <v>802</v>
      </c>
      <c r="AM543" s="418">
        <v>820</v>
      </c>
      <c r="AN543" s="418">
        <v>738</v>
      </c>
      <c r="AO543" s="418">
        <v>744</v>
      </c>
      <c r="AP543" s="418">
        <v>854</v>
      </c>
      <c r="AQ543" s="418">
        <v>793</v>
      </c>
      <c r="AR543" s="418">
        <v>791</v>
      </c>
      <c r="AS543" s="418">
        <v>777</v>
      </c>
      <c r="AT543" s="418">
        <v>774</v>
      </c>
      <c r="AU543" s="418">
        <v>835</v>
      </c>
      <c r="AV543" s="418">
        <v>787</v>
      </c>
      <c r="AW543" s="418">
        <v>797</v>
      </c>
      <c r="AX543" s="418">
        <v>803</v>
      </c>
      <c r="AY543" s="418">
        <v>773</v>
      </c>
      <c r="AZ543" s="418">
        <v>901</v>
      </c>
      <c r="BA543" s="418">
        <v>873</v>
      </c>
      <c r="BB543" s="418">
        <v>855</v>
      </c>
      <c r="BC543" s="418">
        <v>780</v>
      </c>
      <c r="BD543" s="418">
        <v>803</v>
      </c>
      <c r="BE543" s="418">
        <v>810</v>
      </c>
      <c r="BF543" s="418">
        <v>822</v>
      </c>
      <c r="BG543" s="418">
        <v>819</v>
      </c>
      <c r="BH543" s="418">
        <v>873</v>
      </c>
      <c r="BI543" s="418">
        <v>945</v>
      </c>
      <c r="BJ543" s="418">
        <v>869</v>
      </c>
      <c r="BK543" s="418">
        <v>846</v>
      </c>
      <c r="BL543" s="418">
        <v>885</v>
      </c>
      <c r="BM543" s="418">
        <v>912</v>
      </c>
      <c r="BN543" s="418">
        <v>982</v>
      </c>
      <c r="BO543" s="418">
        <v>841</v>
      </c>
      <c r="BP543" s="418">
        <v>918</v>
      </c>
      <c r="BQ543" s="418">
        <v>944</v>
      </c>
      <c r="BR543" s="418">
        <v>918</v>
      </c>
      <c r="BS543" s="418">
        <v>933</v>
      </c>
      <c r="BT543" s="418">
        <v>920</v>
      </c>
      <c r="BU543" s="418">
        <v>871</v>
      </c>
      <c r="BV543" s="418">
        <v>850</v>
      </c>
      <c r="BW543" s="418">
        <v>813</v>
      </c>
      <c r="BX543" s="418">
        <v>816</v>
      </c>
      <c r="BY543" s="418">
        <v>776</v>
      </c>
      <c r="BZ543" s="418">
        <v>768</v>
      </c>
      <c r="CA543" s="418">
        <v>786</v>
      </c>
      <c r="CB543" s="418">
        <v>821</v>
      </c>
      <c r="CC543" s="418">
        <v>719</v>
      </c>
      <c r="CD543" s="418">
        <v>703</v>
      </c>
      <c r="CE543" s="418">
        <v>694</v>
      </c>
      <c r="CF543" s="418">
        <v>713</v>
      </c>
      <c r="CG543" s="418">
        <v>749</v>
      </c>
      <c r="CH543" s="418">
        <v>840</v>
      </c>
      <c r="CI543" s="418">
        <v>579</v>
      </c>
      <c r="CJ543" s="418">
        <v>592</v>
      </c>
      <c r="CK543" s="418">
        <v>627</v>
      </c>
      <c r="CL543" s="418">
        <v>526</v>
      </c>
      <c r="CM543" s="418">
        <v>456</v>
      </c>
      <c r="CN543" s="418">
        <v>420</v>
      </c>
      <c r="CO543" s="418">
        <v>391</v>
      </c>
      <c r="CP543" s="418">
        <v>370</v>
      </c>
      <c r="CQ543" s="418">
        <v>345</v>
      </c>
      <c r="CR543" s="418">
        <v>304</v>
      </c>
      <c r="CS543" s="418">
        <v>255</v>
      </c>
      <c r="CT543" s="418">
        <v>218</v>
      </c>
      <c r="CU543" s="418">
        <v>213</v>
      </c>
      <c r="CV543" s="418">
        <v>187</v>
      </c>
      <c r="CW543" s="418">
        <v>156</v>
      </c>
      <c r="CX543" s="418">
        <v>122</v>
      </c>
      <c r="CY543" s="418">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475</v>
      </c>
      <c r="B544" s="2" t="s">
        <v>446</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18">
        <v>718</v>
      </c>
      <c r="N544" s="418">
        <v>713</v>
      </c>
      <c r="O544" s="418">
        <v>739</v>
      </c>
      <c r="P544" s="418">
        <v>822</v>
      </c>
      <c r="Q544" s="418">
        <v>808</v>
      </c>
      <c r="R544" s="418">
        <v>793</v>
      </c>
      <c r="S544" s="418">
        <v>764</v>
      </c>
      <c r="T544" s="418">
        <v>871</v>
      </c>
      <c r="U544" s="418">
        <v>863</v>
      </c>
      <c r="V544" s="418">
        <v>917</v>
      </c>
      <c r="W544" s="418">
        <v>932</v>
      </c>
      <c r="X544" s="418">
        <v>916</v>
      </c>
      <c r="Y544" s="418">
        <v>858</v>
      </c>
      <c r="Z544" s="418">
        <v>884</v>
      </c>
      <c r="AA544" s="418">
        <v>866</v>
      </c>
      <c r="AB544" s="418">
        <v>851</v>
      </c>
      <c r="AC544" s="418">
        <v>792</v>
      </c>
      <c r="AD544" s="418">
        <v>756</v>
      </c>
      <c r="AE544" s="418">
        <v>750</v>
      </c>
      <c r="AF544" s="418">
        <v>717</v>
      </c>
      <c r="AG544" s="418">
        <v>692</v>
      </c>
      <c r="AH544" s="418">
        <v>716</v>
      </c>
      <c r="AI544" s="418">
        <v>771</v>
      </c>
      <c r="AJ544" s="418">
        <v>810</v>
      </c>
      <c r="AK544" s="418">
        <v>837</v>
      </c>
      <c r="AL544" s="418">
        <v>806</v>
      </c>
      <c r="AM544" s="418">
        <v>820</v>
      </c>
      <c r="AN544" s="418">
        <v>881</v>
      </c>
      <c r="AO544" s="418">
        <v>810</v>
      </c>
      <c r="AP544" s="418">
        <v>915</v>
      </c>
      <c r="AQ544" s="418">
        <v>845</v>
      </c>
      <c r="AR544" s="418">
        <v>911</v>
      </c>
      <c r="AS544" s="418">
        <v>916</v>
      </c>
      <c r="AT544" s="418">
        <v>852</v>
      </c>
      <c r="AU544" s="418">
        <v>836</v>
      </c>
      <c r="AV544" s="418">
        <v>951</v>
      </c>
      <c r="AW544" s="418">
        <v>838</v>
      </c>
      <c r="AX544" s="418">
        <v>896</v>
      </c>
      <c r="AY544" s="418">
        <v>850</v>
      </c>
      <c r="AZ544" s="418">
        <v>977</v>
      </c>
      <c r="BA544" s="418">
        <v>894</v>
      </c>
      <c r="BB544" s="418">
        <v>855</v>
      </c>
      <c r="BC544" s="418">
        <v>693</v>
      </c>
      <c r="BD544" s="418">
        <v>768</v>
      </c>
      <c r="BE544" s="418">
        <v>782</v>
      </c>
      <c r="BF544" s="418">
        <v>851</v>
      </c>
      <c r="BG544" s="418">
        <v>813</v>
      </c>
      <c r="BH544" s="418">
        <v>920</v>
      </c>
      <c r="BI544" s="418">
        <v>1020</v>
      </c>
      <c r="BJ544" s="418">
        <v>999</v>
      </c>
      <c r="BK544" s="418">
        <v>971</v>
      </c>
      <c r="BL544" s="418">
        <v>956</v>
      </c>
      <c r="BM544" s="418">
        <v>929</v>
      </c>
      <c r="BN544" s="418">
        <v>891</v>
      </c>
      <c r="BO544" s="418">
        <v>976</v>
      </c>
      <c r="BP544" s="418">
        <v>1000</v>
      </c>
      <c r="BQ544" s="418">
        <v>990</v>
      </c>
      <c r="BR544" s="418">
        <v>958</v>
      </c>
      <c r="BS544" s="418">
        <v>932</v>
      </c>
      <c r="BT544" s="418">
        <v>894</v>
      </c>
      <c r="BU544" s="418">
        <v>853</v>
      </c>
      <c r="BV544" s="418">
        <v>757</v>
      </c>
      <c r="BW544" s="418">
        <v>815</v>
      </c>
      <c r="BX544" s="418">
        <v>813</v>
      </c>
      <c r="BY544" s="418">
        <v>803</v>
      </c>
      <c r="BZ544" s="418">
        <v>734</v>
      </c>
      <c r="CA544" s="418">
        <v>762</v>
      </c>
      <c r="CB544" s="418">
        <v>767</v>
      </c>
      <c r="CC544" s="418">
        <v>726</v>
      </c>
      <c r="CD544" s="418">
        <v>706</v>
      </c>
      <c r="CE544" s="418">
        <v>708</v>
      </c>
      <c r="CF544" s="418">
        <v>765</v>
      </c>
      <c r="CG544" s="418">
        <v>780</v>
      </c>
      <c r="CH544" s="418">
        <v>836</v>
      </c>
      <c r="CI544" s="418">
        <v>631</v>
      </c>
      <c r="CJ544" s="418">
        <v>585</v>
      </c>
      <c r="CK544" s="418">
        <v>573</v>
      </c>
      <c r="CL544" s="418">
        <v>585</v>
      </c>
      <c r="CM544" s="418">
        <v>476</v>
      </c>
      <c r="CN544" s="418">
        <v>420</v>
      </c>
      <c r="CO544" s="418">
        <v>392</v>
      </c>
      <c r="CP544" s="418">
        <v>365</v>
      </c>
      <c r="CQ544" s="418">
        <v>354</v>
      </c>
      <c r="CR544" s="418">
        <v>293</v>
      </c>
      <c r="CS544" s="418">
        <v>274</v>
      </c>
      <c r="CT544" s="418">
        <v>239</v>
      </c>
      <c r="CU544" s="418">
        <v>188</v>
      </c>
      <c r="CV544" s="418">
        <v>194</v>
      </c>
      <c r="CW544" s="418">
        <v>157</v>
      </c>
      <c r="CX544" s="418">
        <v>147</v>
      </c>
      <c r="CY544" s="418">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69" customFormat="1" x14ac:dyDescent="0.3">
      <c r="A545" s="165"/>
      <c r="B545" s="175"/>
      <c r="C545" s="165"/>
      <c r="D545" s="167">
        <f>SUM(D523:D544)</f>
        <v>1240703</v>
      </c>
      <c r="E545" s="167">
        <f t="shared" ref="E545:L545" si="210">SUM(E523:E544)</f>
        <v>1299011</v>
      </c>
      <c r="F545" s="167">
        <f t="shared" si="210"/>
        <v>3169586</v>
      </c>
      <c r="G545" s="167">
        <f t="shared" si="210"/>
        <v>1563524</v>
      </c>
      <c r="H545" s="167">
        <f t="shared" si="210"/>
        <v>1606062</v>
      </c>
      <c r="I545" s="167">
        <f t="shared" si="210"/>
        <v>1240703</v>
      </c>
      <c r="J545" s="167">
        <f t="shared" si="210"/>
        <v>1299011</v>
      </c>
      <c r="K545" s="167">
        <f t="shared" si="210"/>
        <v>322821</v>
      </c>
      <c r="L545" s="167">
        <f t="shared" si="210"/>
        <v>307051</v>
      </c>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c r="BI545" s="168"/>
      <c r="BJ545" s="168"/>
      <c r="BK545" s="168"/>
      <c r="BL545" s="168"/>
      <c r="BM545" s="168"/>
      <c r="BN545" s="168"/>
      <c r="BO545" s="168"/>
      <c r="BP545" s="168"/>
      <c r="BQ545" s="168"/>
      <c r="BR545" s="168"/>
      <c r="BS545" s="168"/>
      <c r="BT545" s="168"/>
      <c r="BU545" s="168"/>
      <c r="BV545" s="168"/>
      <c r="BW545" s="168"/>
      <c r="BX545" s="168"/>
      <c r="BY545" s="168"/>
      <c r="BZ545" s="168"/>
      <c r="CA545" s="168"/>
      <c r="CB545" s="168"/>
      <c r="CC545" s="168"/>
      <c r="CD545" s="168"/>
      <c r="CE545" s="168"/>
      <c r="CF545" s="168"/>
      <c r="CG545" s="168"/>
      <c r="CH545" s="168"/>
      <c r="CI545" s="168"/>
      <c r="CJ545" s="168"/>
      <c r="CK545" s="168"/>
      <c r="CL545" s="168"/>
      <c r="CM545" s="168"/>
      <c r="CN545" s="168"/>
      <c r="CO545" s="168"/>
      <c r="CP545" s="168"/>
      <c r="CQ545" s="168"/>
      <c r="CR545" s="168"/>
      <c r="CS545" s="168"/>
      <c r="CT545" s="168"/>
      <c r="CU545" s="168"/>
      <c r="CV545" s="168"/>
      <c r="CW545" s="168"/>
      <c r="CX545" s="168"/>
      <c r="CY545" s="168"/>
      <c r="CZ545" s="168"/>
      <c r="DA545" s="168"/>
      <c r="DB545" s="168"/>
      <c r="DC545" s="168"/>
      <c r="DD545" s="168"/>
      <c r="DE545" s="168"/>
      <c r="DF545" s="168"/>
      <c r="DG545" s="168"/>
      <c r="DH545" s="168"/>
      <c r="DI545" s="168"/>
      <c r="DJ545" s="168"/>
      <c r="DK545" s="168"/>
      <c r="DL545" s="168"/>
      <c r="DM545" s="168"/>
      <c r="DN545" s="168"/>
      <c r="DO545" s="168"/>
      <c r="DP545" s="168"/>
      <c r="DQ545" s="168"/>
      <c r="DR545" s="168"/>
      <c r="DS545" s="168"/>
      <c r="DT545" s="168"/>
      <c r="DU545" s="168"/>
      <c r="DV545" s="168"/>
      <c r="DW545" s="168"/>
      <c r="DX545" s="168"/>
      <c r="DY545" s="168"/>
      <c r="DZ545" s="168"/>
      <c r="EA545" s="168"/>
      <c r="EB545" s="168"/>
      <c r="EC545" s="168"/>
      <c r="ED545" s="168"/>
      <c r="EE545" s="168"/>
      <c r="EF545" s="168"/>
      <c r="EG545" s="168"/>
      <c r="EH545" s="168"/>
      <c r="EI545" s="168"/>
      <c r="EJ545" s="168"/>
      <c r="EK545" s="168"/>
      <c r="EL545" s="168"/>
      <c r="EM545" s="168"/>
      <c r="EN545" s="168"/>
      <c r="EO545" s="168"/>
      <c r="EP545" s="168"/>
      <c r="EQ545" s="168"/>
      <c r="ER545" s="168"/>
      <c r="ES545" s="168"/>
      <c r="ET545" s="168"/>
      <c r="EU545" s="168"/>
      <c r="EV545" s="168"/>
      <c r="EW545" s="168"/>
      <c r="EX545" s="168"/>
      <c r="EY545" s="168"/>
      <c r="EZ545" s="168"/>
      <c r="FA545" s="168"/>
      <c r="FB545" s="168"/>
      <c r="FC545" s="168"/>
      <c r="FD545" s="168"/>
      <c r="FE545" s="168"/>
      <c r="FF545" s="168"/>
      <c r="FG545" s="168"/>
      <c r="FH545" s="168"/>
      <c r="FI545" s="168"/>
      <c r="FJ545" s="168"/>
      <c r="FK545" s="168"/>
      <c r="FL545" s="168"/>
      <c r="FM545" s="168"/>
      <c r="FN545" s="168"/>
      <c r="FO545" s="168"/>
      <c r="FP545" s="168"/>
      <c r="FQ545" s="168"/>
      <c r="FR545" s="168"/>
      <c r="FS545" s="168"/>
      <c r="FT545" s="168"/>
      <c r="FU545" s="168"/>
      <c r="FV545" s="168"/>
      <c r="FW545" s="168"/>
      <c r="FX545" s="168"/>
      <c r="FY545" s="168"/>
      <c r="FZ545" s="168"/>
      <c r="GA545" s="168"/>
      <c r="GB545" s="168"/>
      <c r="GC545" s="168"/>
      <c r="GD545" s="168"/>
      <c r="GE545" s="168"/>
      <c r="GF545" s="168"/>
      <c r="GG545" s="168"/>
      <c r="GH545" s="168"/>
      <c r="GI545" s="168"/>
      <c r="GJ545" s="168"/>
      <c r="GK545" s="168"/>
      <c r="GL545" s="167"/>
    </row>
    <row r="546" spans="1:194" s="2" customFormat="1" x14ac:dyDescent="0.3">
      <c r="A546" s="52" t="s">
        <v>476</v>
      </c>
      <c r="B546" s="2" t="s">
        <v>393</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476</v>
      </c>
      <c r="B547" s="2" t="s">
        <v>418</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476</v>
      </c>
      <c r="B548" s="2" t="s">
        <v>419</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476</v>
      </c>
      <c r="B549" s="2" t="s">
        <v>394</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476</v>
      </c>
      <c r="B550" s="2" t="s">
        <v>395</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476</v>
      </c>
      <c r="B551" s="2" t="s">
        <v>420</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476</v>
      </c>
      <c r="B552" s="2" t="s">
        <v>397</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476</v>
      </c>
      <c r="B553" s="2" t="s">
        <v>399</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476</v>
      </c>
      <c r="B554" s="2" t="s">
        <v>400</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476</v>
      </c>
      <c r="B555" s="2" t="s">
        <v>401</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476</v>
      </c>
      <c r="B556" s="2" t="s">
        <v>402</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69" customFormat="1" x14ac:dyDescent="0.3">
      <c r="A557" s="165"/>
      <c r="B557" s="176"/>
      <c r="C557" s="165"/>
      <c r="D557" s="168">
        <f>SUM(D546:D556)</f>
        <v>707833</v>
      </c>
      <c r="E557" s="168">
        <f>SUM(E546:E556)</f>
        <v>746569</v>
      </c>
      <c r="F557" s="168">
        <f>SUM(F546:F556)</f>
        <v>1895510</v>
      </c>
      <c r="G557" s="168">
        <f>SUM(G546:G556)</f>
        <v>934155</v>
      </c>
      <c r="H557" s="168">
        <f>SUM(H546:H556)</f>
        <v>961355</v>
      </c>
      <c r="I557" s="167"/>
      <c r="J557" s="167"/>
      <c r="K557" s="168"/>
      <c r="L557" s="167"/>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c r="BH557" s="168"/>
      <c r="BI557" s="168"/>
      <c r="BJ557" s="168"/>
      <c r="BK557" s="168"/>
      <c r="BL557" s="168"/>
      <c r="BM557" s="168"/>
      <c r="BN557" s="168"/>
      <c r="BO557" s="168"/>
      <c r="BP557" s="168"/>
      <c r="BQ557" s="168"/>
      <c r="BR557" s="168"/>
      <c r="BS557" s="168"/>
      <c r="BT557" s="168"/>
      <c r="BU557" s="168"/>
      <c r="BV557" s="168"/>
      <c r="BW557" s="168"/>
      <c r="BX557" s="168"/>
      <c r="BY557" s="168"/>
      <c r="BZ557" s="168"/>
      <c r="CA557" s="168"/>
      <c r="CB557" s="168"/>
      <c r="CC557" s="168"/>
      <c r="CD557" s="168"/>
      <c r="CE557" s="168"/>
      <c r="CF557" s="168"/>
      <c r="CG557" s="168"/>
      <c r="CH557" s="168"/>
      <c r="CI557" s="168"/>
      <c r="CJ557" s="168"/>
      <c r="CK557" s="168"/>
      <c r="CL557" s="168"/>
      <c r="CM557" s="168"/>
      <c r="CN557" s="168"/>
      <c r="CO557" s="168"/>
      <c r="CP557" s="168"/>
      <c r="CQ557" s="168"/>
      <c r="CR557" s="168"/>
      <c r="CS557" s="168"/>
      <c r="CT557" s="168"/>
      <c r="CU557" s="168"/>
      <c r="CV557" s="168"/>
      <c r="CW557" s="168"/>
      <c r="CX557" s="168"/>
      <c r="CY557" s="167"/>
      <c r="CZ557" s="168"/>
      <c r="DA557" s="168"/>
      <c r="DB557" s="168"/>
      <c r="DC557" s="168"/>
      <c r="DD557" s="168"/>
      <c r="DE557" s="168"/>
      <c r="DF557" s="168"/>
      <c r="DG557" s="168"/>
      <c r="DH557" s="168"/>
      <c r="DI557" s="168"/>
      <c r="DJ557" s="168"/>
      <c r="DK557" s="168"/>
      <c r="DL557" s="168"/>
      <c r="DM557" s="168"/>
      <c r="DN557" s="168"/>
      <c r="DO557" s="168"/>
      <c r="DP557" s="168"/>
      <c r="DQ557" s="168"/>
      <c r="DR557" s="168"/>
      <c r="DS557" s="168"/>
      <c r="DT557" s="168"/>
      <c r="DU557" s="168"/>
      <c r="DV557" s="168"/>
      <c r="DW557" s="168"/>
      <c r="DX557" s="168"/>
      <c r="DY557" s="168"/>
      <c r="DZ557" s="168"/>
      <c r="EA557" s="168"/>
      <c r="EB557" s="168"/>
      <c r="EC557" s="168"/>
      <c r="ED557" s="168"/>
      <c r="EE557" s="168"/>
      <c r="EF557" s="168"/>
      <c r="EG557" s="168"/>
      <c r="EH557" s="168"/>
      <c r="EI557" s="168"/>
      <c r="EJ557" s="168"/>
      <c r="EK557" s="168"/>
      <c r="EL557" s="168"/>
      <c r="EM557" s="168"/>
      <c r="EN557" s="168"/>
      <c r="EO557" s="168"/>
      <c r="EP557" s="168"/>
      <c r="EQ557" s="168"/>
      <c r="ER557" s="168"/>
      <c r="ES557" s="168"/>
      <c r="ET557" s="168"/>
      <c r="EU557" s="168"/>
      <c r="EV557" s="168"/>
      <c r="EW557" s="168"/>
      <c r="EX557" s="168"/>
      <c r="EY557" s="168"/>
      <c r="EZ557" s="168"/>
      <c r="FA557" s="168"/>
      <c r="FB557" s="168"/>
      <c r="FC557" s="168"/>
      <c r="FD557" s="168"/>
      <c r="FE557" s="168"/>
      <c r="FF557" s="168"/>
      <c r="FG557" s="168"/>
      <c r="FH557" s="168"/>
      <c r="FI557" s="168"/>
      <c r="FJ557" s="168"/>
      <c r="FK557" s="168"/>
      <c r="FL557" s="168"/>
      <c r="FM557" s="168"/>
      <c r="FN557" s="168"/>
      <c r="FO557" s="168"/>
      <c r="FP557" s="168"/>
      <c r="FQ557" s="168"/>
      <c r="FR557" s="168"/>
      <c r="FS557" s="168"/>
      <c r="FT557" s="168"/>
      <c r="FU557" s="168"/>
      <c r="FV557" s="168"/>
      <c r="FW557" s="168"/>
      <c r="FX557" s="168"/>
      <c r="FY557" s="168"/>
      <c r="FZ557" s="168"/>
      <c r="GA557" s="168"/>
      <c r="GB557" s="168"/>
      <c r="GC557" s="168"/>
      <c r="GD557" s="168"/>
      <c r="GE557" s="168"/>
      <c r="GF557" s="168"/>
      <c r="GG557" s="168"/>
      <c r="GH557" s="168"/>
      <c r="GI557" s="168"/>
      <c r="GJ557" s="168"/>
      <c r="GK557" s="168"/>
      <c r="GL557" s="167"/>
    </row>
    <row r="558" spans="1:194" x14ac:dyDescent="0.3">
      <c r="D558" s="119"/>
      <c r="E558" s="119"/>
      <c r="F558" s="119"/>
      <c r="G558" s="119"/>
      <c r="H558" s="119"/>
      <c r="I558" s="119"/>
      <c r="J558" s="119"/>
      <c r="K558" s="119"/>
      <c r="L558" s="119"/>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723</v>
      </c>
      <c r="D559" s="451" t="s">
        <v>724</v>
      </c>
      <c r="E559" s="451" t="s">
        <v>725</v>
      </c>
      <c r="F559" s="451" t="s">
        <v>726</v>
      </c>
      <c r="G559" s="451" t="s">
        <v>727</v>
      </c>
      <c r="H559" s="451" t="s">
        <v>728</v>
      </c>
      <c r="I559" s="451" t="s">
        <v>729</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730</v>
      </c>
      <c r="D560" s="617" t="s">
        <v>731</v>
      </c>
      <c r="E560" s="618"/>
      <c r="F560" s="618"/>
      <c r="G560" s="618"/>
      <c r="H560" s="618"/>
      <c r="I560" s="619"/>
      <c r="K560" s="45"/>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50" t="s">
        <v>740</v>
      </c>
      <c r="D561" s="543"/>
      <c r="E561" s="543"/>
      <c r="F561" s="543"/>
      <c r="G561" s="543"/>
      <c r="H561" s="543"/>
      <c r="I561" s="543"/>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50" t="s">
        <v>744</v>
      </c>
      <c r="D562" s="543">
        <v>1.0084713674792447</v>
      </c>
      <c r="E562" s="543">
        <v>1.012558766876926</v>
      </c>
      <c r="F562" s="543">
        <v>1.0164706229364109</v>
      </c>
      <c r="G562" s="543">
        <v>1.0201553531133736</v>
      </c>
      <c r="H562" s="543">
        <v>1.0235742483952912</v>
      </c>
      <c r="I562" s="543">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50" t="s">
        <v>738</v>
      </c>
      <c r="D563" s="543">
        <v>0.97911366120419119</v>
      </c>
      <c r="E563" s="543">
        <v>0.96505936183655627</v>
      </c>
      <c r="F563" s="543">
        <v>0.94901616112315001</v>
      </c>
      <c r="G563" s="543">
        <v>0.93508333165134838</v>
      </c>
      <c r="H563" s="543">
        <v>0.9222712546323395</v>
      </c>
      <c r="I563" s="543">
        <v>0.90935825851558405</v>
      </c>
      <c r="K563" s="45"/>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50" t="s">
        <v>765</v>
      </c>
      <c r="D564" s="543">
        <v>1.0501308817348203</v>
      </c>
      <c r="E564" s="543">
        <v>1.0744077400525671</v>
      </c>
      <c r="F564" s="543">
        <v>1.0955667624449938</v>
      </c>
      <c r="G564" s="543">
        <v>1.1079906380704687</v>
      </c>
      <c r="H564" s="543">
        <v>1.1107920201570887</v>
      </c>
      <c r="I564" s="543">
        <v>1.1136931872847826</v>
      </c>
      <c r="K564" s="45"/>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50" t="s">
        <v>732</v>
      </c>
      <c r="D565" s="543">
        <v>1.0021244015688702</v>
      </c>
      <c r="E565" s="543">
        <v>1.0004900238876309</v>
      </c>
      <c r="F565" s="543">
        <v>0.99650095160224417</v>
      </c>
      <c r="G565" s="543">
        <v>0.99110812543288473</v>
      </c>
      <c r="H565" s="543">
        <v>0.9833550643960518</v>
      </c>
      <c r="I565" s="543">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50" t="s">
        <v>739</v>
      </c>
      <c r="D566" s="543">
        <v>0.99814913154892626</v>
      </c>
      <c r="E566" s="543">
        <v>0.99606252583011812</v>
      </c>
      <c r="F566" s="543">
        <v>0.99474491881213067</v>
      </c>
      <c r="G566" s="543">
        <v>0.99345811966553155</v>
      </c>
      <c r="H566" s="543">
        <v>0.99277041951420775</v>
      </c>
      <c r="I566" s="543">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50" t="s">
        <v>733</v>
      </c>
      <c r="D567" s="543">
        <v>1.0101978885143685</v>
      </c>
      <c r="E567" s="543">
        <v>1.0158417431734368</v>
      </c>
      <c r="F567" s="543">
        <v>1.0219028338714957</v>
      </c>
      <c r="G567" s="543">
        <v>1.0280568686265446</v>
      </c>
      <c r="H567" s="543">
        <v>1.0345147935582482</v>
      </c>
      <c r="I567" s="543">
        <v>1.0406315337231495</v>
      </c>
      <c r="K567" s="45"/>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50" t="s">
        <v>734</v>
      </c>
      <c r="D568" s="543">
        <v>1.0179895480811041</v>
      </c>
      <c r="E568" s="543">
        <v>1.0270245103407745</v>
      </c>
      <c r="F568" s="543">
        <v>1.035680022619258</v>
      </c>
      <c r="G568" s="543">
        <v>1.044587575347828</v>
      </c>
      <c r="H568" s="543">
        <v>1.0533108586534927</v>
      </c>
      <c r="I568" s="543">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50" t="s">
        <v>736</v>
      </c>
      <c r="D569" s="543">
        <v>1.025459585029741</v>
      </c>
      <c r="E569" s="543">
        <v>1.0362883746720766</v>
      </c>
      <c r="F569" s="543">
        <v>1.0456150301831861</v>
      </c>
      <c r="G569" s="543">
        <v>1.0541139681739078</v>
      </c>
      <c r="H569" s="543">
        <v>1.0617518973784201</v>
      </c>
      <c r="I569" s="543">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50" t="s">
        <v>735</v>
      </c>
      <c r="D570" s="543">
        <v>1.0176309601745992</v>
      </c>
      <c r="E570" s="543">
        <v>1.026721384011922</v>
      </c>
      <c r="F570" s="543">
        <v>1.0353097334700412</v>
      </c>
      <c r="G570" s="543">
        <v>1.0443529299521672</v>
      </c>
      <c r="H570" s="543">
        <v>1.0531269671200225</v>
      </c>
      <c r="I570" s="543">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50" t="s">
        <v>737</v>
      </c>
      <c r="D571" s="543">
        <v>1.0262012632924804</v>
      </c>
      <c r="E571" s="543">
        <v>1.0377419172898725</v>
      </c>
      <c r="F571" s="543">
        <v>1.0474318943272938</v>
      </c>
      <c r="G571" s="543">
        <v>1.0562455260408008</v>
      </c>
      <c r="H571" s="543">
        <v>1.0640586503393024</v>
      </c>
      <c r="I571" s="543">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50" t="s">
        <v>762</v>
      </c>
      <c r="D572" s="543">
        <v>1.0178171842817774</v>
      </c>
      <c r="E572" s="543">
        <v>1.0268788054668254</v>
      </c>
      <c r="F572" s="543">
        <v>1.0355020343395345</v>
      </c>
      <c r="G572" s="543">
        <v>1.0444747874619096</v>
      </c>
      <c r="H572" s="543">
        <v>1.0532224668176333</v>
      </c>
      <c r="I572" s="543">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450" t="s">
        <v>763</v>
      </c>
      <c r="D573" s="543">
        <v>1.0258121374506908</v>
      </c>
      <c r="E573" s="543">
        <v>1.0369793076474678</v>
      </c>
      <c r="F573" s="543">
        <v>1.0464786659194905</v>
      </c>
      <c r="G573" s="543">
        <v>1.0551271917293508</v>
      </c>
      <c r="H573" s="543">
        <v>1.0628483988963264</v>
      </c>
      <c r="I573" s="543">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450" t="s">
        <v>764</v>
      </c>
      <c r="D574" s="543">
        <v>1.0365941840145607</v>
      </c>
      <c r="E574" s="543">
        <v>1.0572178180655467</v>
      </c>
      <c r="F574" s="543">
        <v>1.0785254514512732</v>
      </c>
      <c r="G574" s="543">
        <v>1.0997637625585324</v>
      </c>
      <c r="H574" s="543">
        <v>1.1201767945027068</v>
      </c>
      <c r="I574" s="543">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450" t="s">
        <v>766</v>
      </c>
      <c r="D575" s="543">
        <v>1.0078587000810717</v>
      </c>
      <c r="E575" s="543">
        <v>1.0115906567364388</v>
      </c>
      <c r="F575" s="543">
        <v>1.0151771324716494</v>
      </c>
      <c r="G575" s="543">
        <v>1.0185646395951737</v>
      </c>
      <c r="H575" s="543">
        <v>1.0217137974440724</v>
      </c>
      <c r="I575" s="543">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450"/>
      <c r="D576" s="543"/>
      <c r="E576" s="543"/>
      <c r="F576" s="543"/>
      <c r="G576" s="543"/>
      <c r="H576" s="543"/>
      <c r="I576" s="543"/>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8:K568 J567"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zoomScale="80" zoomScaleNormal="80" workbookViewId="0"/>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45" customHeight="1" x14ac:dyDescent="0.35">
      <c r="A1" s="583" t="s">
        <v>809</v>
      </c>
      <c r="B1" s="362" t="s">
        <v>3</v>
      </c>
      <c r="C1" s="362" t="s">
        <v>3</v>
      </c>
      <c r="D1" s="362" t="s">
        <v>3</v>
      </c>
      <c r="E1" s="362" t="s">
        <v>3</v>
      </c>
      <c r="F1" s="362" t="s">
        <v>3</v>
      </c>
      <c r="G1" s="362" t="s">
        <v>3</v>
      </c>
      <c r="H1" s="362" t="s">
        <v>3</v>
      </c>
      <c r="I1" s="362" t="s">
        <v>3</v>
      </c>
      <c r="J1" s="362" t="s">
        <v>3</v>
      </c>
      <c r="K1" s="362" t="s">
        <v>3</v>
      </c>
      <c r="L1" s="362" t="s">
        <v>3</v>
      </c>
    </row>
    <row r="2" spans="1:12" ht="30" customHeight="1" x14ac:dyDescent="0.35">
      <c r="A2" s="228" t="s">
        <v>34</v>
      </c>
      <c r="B2" s="402" t="s">
        <v>3</v>
      </c>
      <c r="C2" s="403" t="s">
        <v>3</v>
      </c>
      <c r="D2" s="403" t="s">
        <v>3</v>
      </c>
      <c r="E2" s="362" t="s">
        <v>3</v>
      </c>
      <c r="F2" s="360" t="s">
        <v>3</v>
      </c>
      <c r="G2" s="360" t="s">
        <v>3</v>
      </c>
      <c r="H2" s="360" t="s">
        <v>3</v>
      </c>
      <c r="I2" s="360" t="s">
        <v>3</v>
      </c>
      <c r="J2" s="360" t="s">
        <v>3</v>
      </c>
      <c r="K2" s="360" t="s">
        <v>3</v>
      </c>
      <c r="L2" s="360" t="s">
        <v>3</v>
      </c>
    </row>
    <row r="3" spans="1:12" ht="21.75" customHeight="1" x14ac:dyDescent="0.35">
      <c r="A3" s="462" t="s">
        <v>745</v>
      </c>
      <c r="B3" s="403"/>
      <c r="C3" s="403"/>
      <c r="D3" s="403"/>
      <c r="E3" s="362"/>
      <c r="F3" s="360"/>
      <c r="G3" s="360"/>
      <c r="H3" s="360"/>
    </row>
    <row r="4" spans="1:12" ht="18" customHeight="1" x14ac:dyDescent="0.35">
      <c r="A4" s="522" t="s">
        <v>810</v>
      </c>
      <c r="B4" s="367"/>
      <c r="C4" s="367"/>
      <c r="D4" s="367"/>
      <c r="E4" s="362"/>
      <c r="F4" s="360"/>
      <c r="G4" s="360"/>
      <c r="H4" s="360"/>
    </row>
    <row r="5" spans="1:12" ht="18" customHeight="1" thickBot="1" x14ac:dyDescent="0.4">
      <c r="A5" s="463"/>
      <c r="B5" s="367"/>
      <c r="C5" s="367"/>
      <c r="D5" s="367"/>
      <c r="E5" s="362"/>
      <c r="F5" s="360"/>
      <c r="G5" s="360"/>
      <c r="H5" s="360"/>
    </row>
    <row r="6" spans="1:12" ht="25.4" customHeight="1" x14ac:dyDescent="0.3">
      <c r="A6" s="229" t="s">
        <v>499</v>
      </c>
      <c r="B6" s="539">
        <v>1</v>
      </c>
      <c r="C6" s="227" t="s">
        <v>3</v>
      </c>
      <c r="D6" s="360" t="s">
        <v>3</v>
      </c>
      <c r="E6" s="360" t="s">
        <v>3</v>
      </c>
      <c r="F6" s="360" t="s">
        <v>3</v>
      </c>
      <c r="G6" s="360" t="s">
        <v>3</v>
      </c>
      <c r="H6" s="360" t="s">
        <v>3</v>
      </c>
      <c r="I6" s="360" t="s">
        <v>3</v>
      </c>
      <c r="J6" s="360" t="s">
        <v>3</v>
      </c>
      <c r="K6" s="360" t="s">
        <v>3</v>
      </c>
      <c r="L6" s="360" t="s">
        <v>3</v>
      </c>
    </row>
    <row r="7" spans="1:12" ht="25.4" customHeight="1" x14ac:dyDescent="0.3">
      <c r="A7" s="230" t="s">
        <v>500</v>
      </c>
      <c r="B7" s="540" t="s">
        <v>288</v>
      </c>
      <c r="C7" s="227" t="s">
        <v>3</v>
      </c>
      <c r="D7" s="360" t="s">
        <v>3</v>
      </c>
      <c r="E7" s="360" t="s">
        <v>3</v>
      </c>
      <c r="F7" s="360" t="s">
        <v>3</v>
      </c>
      <c r="G7" s="360" t="s">
        <v>3</v>
      </c>
      <c r="H7" s="360" t="s">
        <v>3</v>
      </c>
      <c r="I7" s="360" t="s">
        <v>3</v>
      </c>
      <c r="J7" s="360" t="s">
        <v>3</v>
      </c>
      <c r="K7" s="360" t="s">
        <v>3</v>
      </c>
      <c r="L7" s="360" t="s">
        <v>3</v>
      </c>
    </row>
    <row r="8" spans="1:12" ht="25.4" customHeight="1" x14ac:dyDescent="0.3">
      <c r="A8" s="230" t="s">
        <v>5</v>
      </c>
      <c r="B8" s="540" t="s">
        <v>37</v>
      </c>
      <c r="C8" s="227" t="s">
        <v>3</v>
      </c>
      <c r="D8" s="360" t="s">
        <v>3</v>
      </c>
      <c r="E8" s="360" t="s">
        <v>3</v>
      </c>
      <c r="F8" s="360" t="s">
        <v>3</v>
      </c>
      <c r="G8" s="360" t="s">
        <v>3</v>
      </c>
      <c r="H8" s="360" t="s">
        <v>3</v>
      </c>
      <c r="I8" s="360" t="s">
        <v>3</v>
      </c>
      <c r="J8" s="360" t="s">
        <v>3</v>
      </c>
      <c r="K8" s="360" t="s">
        <v>3</v>
      </c>
      <c r="L8" s="360" t="s">
        <v>3</v>
      </c>
    </row>
    <row r="9" spans="1:12" ht="25.4" customHeight="1" thickBot="1" x14ac:dyDescent="0.35">
      <c r="A9" s="542" t="s">
        <v>558</v>
      </c>
      <c r="B9" s="541"/>
      <c r="C9" s="227" t="s">
        <v>3</v>
      </c>
      <c r="D9" s="360" t="s">
        <v>3</v>
      </c>
      <c r="E9" s="360" t="s">
        <v>3</v>
      </c>
      <c r="F9" s="360" t="s">
        <v>3</v>
      </c>
      <c r="G9" s="360" t="s">
        <v>3</v>
      </c>
      <c r="H9" s="360" t="s">
        <v>3</v>
      </c>
      <c r="I9" s="360" t="s">
        <v>3</v>
      </c>
      <c r="J9" s="360" t="s">
        <v>3</v>
      </c>
      <c r="K9" s="360" t="s">
        <v>3</v>
      </c>
      <c r="L9" s="360" t="s">
        <v>3</v>
      </c>
    </row>
    <row r="10" spans="1:12" ht="25" customHeight="1" thickBot="1" x14ac:dyDescent="0.35">
      <c r="A10" s="542" t="s">
        <v>746</v>
      </c>
      <c r="B10" s="541"/>
      <c r="C10" s="227"/>
      <c r="D10" s="360"/>
      <c r="E10" s="360"/>
      <c r="F10" s="360"/>
      <c r="G10" s="360"/>
      <c r="H10" s="360"/>
    </row>
    <row r="11" spans="1:12" ht="14.15" customHeight="1" thickBot="1" x14ac:dyDescent="0.35">
      <c r="A11" s="363" t="s">
        <v>3</v>
      </c>
      <c r="B11" s="364" t="s">
        <v>3</v>
      </c>
      <c r="C11" s="227" t="s">
        <v>3</v>
      </c>
      <c r="D11" s="360" t="s">
        <v>3</v>
      </c>
      <c r="E11" s="360" t="s">
        <v>3</v>
      </c>
      <c r="F11" s="360" t="s">
        <v>3</v>
      </c>
      <c r="G11" s="360" t="s">
        <v>3</v>
      </c>
      <c r="H11" s="360" t="s">
        <v>3</v>
      </c>
      <c r="I11" s="360" t="s">
        <v>3</v>
      </c>
      <c r="J11" s="360" t="s">
        <v>3</v>
      </c>
      <c r="K11" s="360" t="s">
        <v>3</v>
      </c>
      <c r="L11" s="360" t="s">
        <v>3</v>
      </c>
    </row>
    <row r="12" spans="1:12" ht="75" customHeight="1" x14ac:dyDescent="0.4">
      <c r="A12" s="231"/>
      <c r="B12" s="421" t="s">
        <v>575</v>
      </c>
      <c r="C12" s="421" t="s">
        <v>575</v>
      </c>
      <c r="D12" s="422" t="s">
        <v>722</v>
      </c>
      <c r="E12" s="423" t="s">
        <v>722</v>
      </c>
      <c r="F12" s="24"/>
      <c r="G12" s="424" t="s">
        <v>482</v>
      </c>
      <c r="H12" s="425" t="s">
        <v>482</v>
      </c>
      <c r="I12" s="424" t="s">
        <v>576</v>
      </c>
      <c r="J12" s="426" t="s">
        <v>576</v>
      </c>
      <c r="K12" s="420" t="s">
        <v>3</v>
      </c>
      <c r="L12" s="427" t="s">
        <v>457</v>
      </c>
    </row>
    <row r="13" spans="1:12" s="192" customFormat="1" ht="30" customHeight="1" x14ac:dyDescent="0.3">
      <c r="A13" s="468" t="s">
        <v>747</v>
      </c>
      <c r="B13" s="197" t="s">
        <v>481</v>
      </c>
      <c r="C13" s="198" t="s">
        <v>483</v>
      </c>
      <c r="D13" s="197" t="s">
        <v>481</v>
      </c>
      <c r="E13" s="198" t="s">
        <v>483</v>
      </c>
      <c r="G13" s="199" t="s">
        <v>481</v>
      </c>
      <c r="H13" s="198" t="s">
        <v>483</v>
      </c>
      <c r="I13" s="199" t="s">
        <v>481</v>
      </c>
      <c r="J13" s="198" t="s">
        <v>483</v>
      </c>
      <c r="K13" s="360" t="s">
        <v>3</v>
      </c>
      <c r="L13" s="359" t="s">
        <v>3</v>
      </c>
    </row>
    <row r="14" spans="1:12" s="192" customFormat="1" ht="30" customHeight="1" x14ac:dyDescent="0.35">
      <c r="A14" s="584" t="s">
        <v>781</v>
      </c>
      <c r="B14" s="469"/>
      <c r="C14" s="470">
        <f>IF(OR(B10&gt;"",'Population selection'!J23="",),B10,'Population selection'!J14)</f>
        <v>44456850</v>
      </c>
      <c r="D14" s="471"/>
      <c r="E14" s="470">
        <f>C14</f>
        <v>44456850</v>
      </c>
      <c r="G14" s="472"/>
      <c r="H14" s="470">
        <f>C14</f>
        <v>44456850</v>
      </c>
      <c r="I14" s="472"/>
      <c r="J14" s="470">
        <f>E14</f>
        <v>44456850</v>
      </c>
      <c r="K14" s="359" t="s">
        <v>3</v>
      </c>
      <c r="L14" s="479" t="s">
        <v>741</v>
      </c>
    </row>
    <row r="15" spans="1:12" s="192" customFormat="1" ht="30" customHeight="1" x14ac:dyDescent="0.35">
      <c r="A15" s="190" t="s">
        <v>811</v>
      </c>
      <c r="B15" s="473"/>
      <c r="C15" s="470">
        <f>IF(OR(B10&gt;"",'Population selection'!J23="",),B10,'Population selection'!J14*('Resource impact over time'!G12))</f>
        <v>46263200</v>
      </c>
      <c r="E15" s="470">
        <f>C15</f>
        <v>46263200</v>
      </c>
      <c r="G15" s="393"/>
      <c r="H15" s="470">
        <f>C15</f>
        <v>46263200</v>
      </c>
      <c r="I15" s="472"/>
      <c r="J15" s="474">
        <f>E15</f>
        <v>46263200</v>
      </c>
      <c r="K15" s="359" t="s">
        <v>3</v>
      </c>
      <c r="L15" s="359" t="s">
        <v>3</v>
      </c>
    </row>
    <row r="16" spans="1:12" s="192" customFormat="1" ht="30" customHeight="1" x14ac:dyDescent="0.35">
      <c r="A16" s="190" t="s">
        <v>782</v>
      </c>
      <c r="B16" s="589">
        <v>1.0883362181531081E-3</v>
      </c>
      <c r="C16" s="470">
        <f>C15*B16</f>
        <v>50349.916127660872</v>
      </c>
      <c r="D16" s="591">
        <v>1.0883362181531081E-3</v>
      </c>
      <c r="E16" s="470">
        <f>D16*E15</f>
        <v>50349.916127660872</v>
      </c>
      <c r="G16" s="475">
        <v>1.0883362181531081E-3</v>
      </c>
      <c r="H16" s="470">
        <f>H15*G16</f>
        <v>50349.916127660872</v>
      </c>
      <c r="I16" s="475">
        <v>1.0883362181531081E-3</v>
      </c>
      <c r="J16" s="470">
        <f>I16*J15</f>
        <v>50349.916127660872</v>
      </c>
      <c r="K16" s="359" t="s">
        <v>3</v>
      </c>
      <c r="L16" s="580" t="s">
        <v>789</v>
      </c>
    </row>
    <row r="17" spans="1:12" s="192" customFormat="1" ht="30" customHeight="1" x14ac:dyDescent="0.35">
      <c r="A17" s="190" t="s">
        <v>783</v>
      </c>
      <c r="B17" s="589">
        <v>0.871</v>
      </c>
      <c r="C17" s="470">
        <f>C16*B17</f>
        <v>43854.776947192622</v>
      </c>
      <c r="D17" s="591">
        <v>0.871</v>
      </c>
      <c r="E17" s="470">
        <f>E16*D17</f>
        <v>43854.776947192622</v>
      </c>
      <c r="G17" s="475">
        <v>0.871</v>
      </c>
      <c r="H17" s="470">
        <f>H16*G17</f>
        <v>43854.776947192622</v>
      </c>
      <c r="I17" s="475">
        <v>0.871</v>
      </c>
      <c r="J17" s="470">
        <f>I17*J16</f>
        <v>43854.776947192622</v>
      </c>
      <c r="K17" s="359" t="s">
        <v>3</v>
      </c>
      <c r="L17" s="578" t="s">
        <v>790</v>
      </c>
    </row>
    <row r="18" spans="1:12" s="192" customFormat="1" ht="30" customHeight="1" x14ac:dyDescent="0.35">
      <c r="A18" s="190" t="s">
        <v>784</v>
      </c>
      <c r="B18" s="589">
        <v>0.64500000000000002</v>
      </c>
      <c r="C18" s="470">
        <f>C17*B18</f>
        <v>28286.331130939241</v>
      </c>
      <c r="D18" s="591">
        <v>0.64500000000000002</v>
      </c>
      <c r="E18" s="470">
        <f>E17*D18</f>
        <v>28286.331130939241</v>
      </c>
      <c r="G18" s="475">
        <v>0.64500000000000002</v>
      </c>
      <c r="H18" s="470">
        <f>H17*G18</f>
        <v>28286.331130939241</v>
      </c>
      <c r="I18" s="475">
        <v>0.64500000000000002</v>
      </c>
      <c r="J18" s="470">
        <f>I18*J17</f>
        <v>28286.331130939241</v>
      </c>
      <c r="K18" s="359" t="s">
        <v>3</v>
      </c>
      <c r="L18" s="527" t="s">
        <v>793</v>
      </c>
    </row>
    <row r="19" spans="1:12" s="192" customFormat="1" ht="30" customHeight="1" x14ac:dyDescent="0.35">
      <c r="A19" s="190" t="s">
        <v>785</v>
      </c>
      <c r="B19" s="589">
        <v>0.25</v>
      </c>
      <c r="C19" s="470">
        <f>C18*B19</f>
        <v>7071.5827827348103</v>
      </c>
      <c r="D19" s="591">
        <v>0.25</v>
      </c>
      <c r="E19" s="470">
        <f t="shared" ref="E19:E20" si="0">E18*D19</f>
        <v>7071.5827827348103</v>
      </c>
      <c r="G19" s="475">
        <v>0.25</v>
      </c>
      <c r="H19" s="470">
        <f t="shared" ref="H19:H20" si="1">H18*G19</f>
        <v>7071.5827827348103</v>
      </c>
      <c r="I19" s="475">
        <v>0.25</v>
      </c>
      <c r="J19" s="470">
        <f t="shared" ref="J19:J20" si="2">I19*J18</f>
        <v>7071.5827827348103</v>
      </c>
      <c r="K19" s="359" t="s">
        <v>3</v>
      </c>
      <c r="L19" s="527" t="s">
        <v>791</v>
      </c>
    </row>
    <row r="20" spans="1:12" s="192" customFormat="1" ht="45" customHeight="1" thickBot="1" x14ac:dyDescent="0.4">
      <c r="A20" s="222" t="s">
        <v>786</v>
      </c>
      <c r="B20" s="590">
        <v>0.57399999999999995</v>
      </c>
      <c r="C20" s="487">
        <f>C19*B20</f>
        <v>4059.0885172897806</v>
      </c>
      <c r="D20" s="592">
        <v>0.57399999999999995</v>
      </c>
      <c r="E20" s="476">
        <f t="shared" si="0"/>
        <v>4059.0885172897806</v>
      </c>
      <c r="F20" s="477"/>
      <c r="G20" s="478">
        <v>0.57399999999999995</v>
      </c>
      <c r="H20" s="476">
        <f t="shared" si="1"/>
        <v>4059.0885172897806</v>
      </c>
      <c r="I20" s="478">
        <v>0.57399999999999995</v>
      </c>
      <c r="J20" s="476">
        <f t="shared" si="2"/>
        <v>4059.0885172897806</v>
      </c>
      <c r="K20" s="359" t="s">
        <v>3</v>
      </c>
      <c r="L20" s="579" t="s">
        <v>792</v>
      </c>
    </row>
    <row r="21" spans="1:12" ht="14.5" thickBot="1" x14ac:dyDescent="0.35">
      <c r="A21" s="360" t="s">
        <v>3</v>
      </c>
      <c r="B21" s="360" t="s">
        <v>3</v>
      </c>
      <c r="C21" s="360" t="s">
        <v>3</v>
      </c>
      <c r="D21" s="360" t="s">
        <v>3</v>
      </c>
      <c r="E21" s="360" t="s">
        <v>3</v>
      </c>
      <c r="F21" s="360" t="s">
        <v>3</v>
      </c>
      <c r="G21" s="360" t="s">
        <v>3</v>
      </c>
      <c r="H21" s="360" t="s">
        <v>3</v>
      </c>
      <c r="I21" s="360" t="s">
        <v>3</v>
      </c>
      <c r="J21" s="360" t="s">
        <v>3</v>
      </c>
      <c r="K21" s="360" t="s">
        <v>3</v>
      </c>
      <c r="L21" s="359" t="s">
        <v>3</v>
      </c>
    </row>
    <row r="22" spans="1:12" ht="28" x14ac:dyDescent="0.3">
      <c r="A22" s="464"/>
      <c r="B22" s="465" t="s">
        <v>481</v>
      </c>
      <c r="C22" s="466" t="s">
        <v>483</v>
      </c>
      <c r="D22" s="465" t="s">
        <v>481</v>
      </c>
      <c r="E22" s="466" t="s">
        <v>483</v>
      </c>
      <c r="F22" s="192"/>
      <c r="G22" s="467" t="s">
        <v>481</v>
      </c>
      <c r="H22" s="466" t="s">
        <v>483</v>
      </c>
      <c r="I22" s="467" t="s">
        <v>481</v>
      </c>
      <c r="J22" s="466" t="s">
        <v>483</v>
      </c>
      <c r="K22" s="360" t="s">
        <v>3</v>
      </c>
      <c r="L22" s="359"/>
    </row>
    <row r="23" spans="1:12" s="192" customFormat="1" ht="30" customHeight="1" x14ac:dyDescent="0.35">
      <c r="A23" s="190" t="s">
        <v>787</v>
      </c>
      <c r="B23" s="589">
        <v>0</v>
      </c>
      <c r="C23" s="470">
        <f>B23*C20</f>
        <v>0</v>
      </c>
      <c r="D23" s="591">
        <v>0.55000000000000004</v>
      </c>
      <c r="E23" s="470">
        <f>D23*E20</f>
        <v>2232.4986845093795</v>
      </c>
      <c r="G23" s="475">
        <v>0</v>
      </c>
      <c r="H23" s="470">
        <f>G23*H20</f>
        <v>0</v>
      </c>
      <c r="I23" s="475">
        <v>0.55000000000000004</v>
      </c>
      <c r="J23" s="470">
        <f>I23*J20</f>
        <v>2232.4986845093795</v>
      </c>
      <c r="K23" s="359" t="s">
        <v>3</v>
      </c>
      <c r="L23" s="359"/>
    </row>
    <row r="24" spans="1:12" s="192" customFormat="1" ht="30" customHeight="1" x14ac:dyDescent="0.35">
      <c r="A24" s="190" t="s">
        <v>788</v>
      </c>
      <c r="B24" s="589">
        <v>1</v>
      </c>
      <c r="C24" s="470">
        <f>C20*B24</f>
        <v>4059.0885172897806</v>
      </c>
      <c r="D24" s="591">
        <v>0.45</v>
      </c>
      <c r="E24" s="470">
        <f>E20*D24</f>
        <v>1826.5898327804014</v>
      </c>
      <c r="G24" s="475">
        <v>1</v>
      </c>
      <c r="H24" s="470">
        <f>H20*G24</f>
        <v>4059.0885172897806</v>
      </c>
      <c r="I24" s="475">
        <v>0.45</v>
      </c>
      <c r="J24" s="470">
        <f>J20*I24</f>
        <v>1826.5898327804014</v>
      </c>
      <c r="K24" s="359" t="s">
        <v>3</v>
      </c>
      <c r="L24" s="359"/>
    </row>
    <row r="25" spans="1:12" s="192" customFormat="1" ht="45" customHeight="1" thickBot="1" x14ac:dyDescent="0.4">
      <c r="A25" s="496"/>
      <c r="B25" s="485"/>
      <c r="C25" s="483"/>
      <c r="D25" s="484"/>
      <c r="E25" s="483"/>
      <c r="G25" s="486"/>
      <c r="H25" s="483"/>
      <c r="I25" s="486"/>
      <c r="J25" s="483"/>
    </row>
    <row r="26" spans="1:12" ht="14.5" thickBot="1" x14ac:dyDescent="0.35"/>
    <row r="27" spans="1:12" x14ac:dyDescent="0.3">
      <c r="L27" s="480" t="s">
        <v>378</v>
      </c>
    </row>
    <row r="28" spans="1:12" ht="39" x14ac:dyDescent="0.3">
      <c r="L28" s="178" t="s">
        <v>718</v>
      </c>
    </row>
    <row r="29" spans="1:12" x14ac:dyDescent="0.3">
      <c r="L29" s="179" t="s">
        <v>405</v>
      </c>
    </row>
    <row r="30" spans="1:12" x14ac:dyDescent="0.3">
      <c r="L30" s="179"/>
    </row>
    <row r="31" spans="1:12" ht="26" x14ac:dyDescent="0.3">
      <c r="L31" s="194" t="s">
        <v>719</v>
      </c>
    </row>
    <row r="32" spans="1:12" ht="25" x14ac:dyDescent="0.3">
      <c r="L32" s="179" t="s">
        <v>406</v>
      </c>
    </row>
    <row r="33" spans="12:12" x14ac:dyDescent="0.3">
      <c r="L33" s="195"/>
    </row>
    <row r="34" spans="12:12" ht="26" x14ac:dyDescent="0.3">
      <c r="L34" s="180" t="s">
        <v>720</v>
      </c>
    </row>
    <row r="35" spans="12:12" x14ac:dyDescent="0.3">
      <c r="L35" s="223" t="s">
        <v>469</v>
      </c>
    </row>
    <row r="36" spans="12:12" x14ac:dyDescent="0.3">
      <c r="L36" s="481"/>
    </row>
    <row r="37" spans="12:12" ht="26" x14ac:dyDescent="0.3">
      <c r="L37" s="196" t="s">
        <v>721</v>
      </c>
    </row>
    <row r="38" spans="12:12" ht="25" x14ac:dyDescent="0.3">
      <c r="L38" s="179" t="s">
        <v>450</v>
      </c>
    </row>
    <row r="39" spans="12:12" x14ac:dyDescent="0.3">
      <c r="L39" s="177"/>
    </row>
    <row r="40" spans="12:12" ht="14.5" thickBot="1" x14ac:dyDescent="0.35">
      <c r="L40" s="482"/>
    </row>
  </sheetData>
  <sheetProtection algorithmName="SHA-512" hashValue="XTUC5gyaEIOQWTC5BCXLsi05cUPw2o0zsyT7ump3KLLLzDPL6GmREAfhDEsQ/UaaYQBPJbXyWzlGGjGHlq45Vg==" saltValue="Os0gc1ISvPwJjlvHEGvxi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29" r:id="rId1" xr:uid="{7A7B870A-FF22-43F3-B903-5C32B42B4F2E}"/>
    <hyperlink ref="L32" r:id="rId2" xr:uid="{78CA2500-D599-4851-8EF0-E0894E7EEF72}"/>
    <hyperlink ref="L38" r:id="rId3" xr:uid="{19E8760E-2B0C-4433-BA85-096E43EBB016}"/>
    <hyperlink ref="L35" r:id="rId4" xr:uid="{05FC76C9-BA11-4A53-A949-854ABFCF0296}"/>
    <hyperlink ref="L16" r:id="rId5" xr:uid="{AC9ED221-673C-46CC-AA97-22826B688A85}"/>
    <hyperlink ref="L17" r:id="rId6" xr:uid="{E725000C-A08A-4289-95BE-7753777FEE17}"/>
  </hyperlinks>
  <pageMargins left="0.31496062992125984" right="0.31496062992125984" top="0.74803149606299213" bottom="0.74803149606299213" header="0.31496062992125984" footer="0.31496062992125984"/>
  <pageSetup paperSize="9" scale="48" fitToHeight="2" orientation="landscape" r:id="rId7"/>
  <ignoredErrors>
    <ignoredError sqref="C17:C19 E17:E20 H17:H20 J17:J20"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92"/>
  <sheetViews>
    <sheetView showGridLines="0" zoomScaleNormal="100" workbookViewId="0"/>
  </sheetViews>
  <sheetFormatPr defaultColWidth="9.1796875" defaultRowHeight="12.5" x14ac:dyDescent="0.25"/>
  <cols>
    <col min="1" max="1" width="39.54296875" style="5" customWidth="1"/>
    <col min="2" max="2" width="29.81640625" style="5" bestFit="1" customWidth="1"/>
    <col min="3" max="3" width="11.81640625" style="5" customWidth="1"/>
    <col min="4" max="4" width="11.453125" style="5" customWidth="1"/>
    <col min="5" max="7" width="9.1796875" style="5"/>
    <col min="8" max="8" width="14.1796875" style="5" customWidth="1"/>
    <col min="9" max="9" width="15.453125" style="5" customWidth="1"/>
    <col min="10" max="11" width="10.7265625" style="5" customWidth="1"/>
    <col min="12" max="12" width="12.7265625" style="5" customWidth="1"/>
    <col min="13" max="14" width="2.81640625" style="5" customWidth="1"/>
    <col min="15" max="16384" width="9.1796875" style="5"/>
  </cols>
  <sheetData>
    <row r="1" spans="1:13" ht="56.25" customHeight="1" x14ac:dyDescent="0.25">
      <c r="A1" s="585" t="str">
        <f>'Assumptions input'!A1</f>
        <v>Abemaciclib with endocrine therapy for adjuvant treatment of hormone receptor-positive, HER2-negative, node-positive early breast cancer at high risk of recurrence</v>
      </c>
      <c r="B1" s="586" t="s">
        <v>3</v>
      </c>
      <c r="C1" s="365" t="s">
        <v>3</v>
      </c>
      <c r="D1" s="365" t="s">
        <v>3</v>
      </c>
      <c r="E1" s="365" t="s">
        <v>3</v>
      </c>
      <c r="F1" s="365" t="s">
        <v>3</v>
      </c>
      <c r="G1" s="365" t="s">
        <v>3</v>
      </c>
      <c r="H1" s="365" t="s">
        <v>3</v>
      </c>
      <c r="I1" s="365" t="s">
        <v>3</v>
      </c>
      <c r="J1" s="366" t="s">
        <v>3</v>
      </c>
      <c r="K1" s="366"/>
      <c r="L1" s="366"/>
      <c r="M1" s="366" t="s">
        <v>3</v>
      </c>
    </row>
    <row r="2" spans="1:13" ht="26.25" customHeight="1" x14ac:dyDescent="0.5">
      <c r="A2" s="494" t="s">
        <v>298</v>
      </c>
      <c r="B2" s="495"/>
      <c r="C2" s="365" t="s">
        <v>3</v>
      </c>
      <c r="D2" s="365" t="s">
        <v>3</v>
      </c>
      <c r="E2" s="365" t="s">
        <v>3</v>
      </c>
      <c r="F2" s="365" t="s">
        <v>3</v>
      </c>
      <c r="G2" s="365" t="s">
        <v>3</v>
      </c>
      <c r="H2" s="365" t="s">
        <v>3</v>
      </c>
      <c r="I2" s="365" t="s">
        <v>3</v>
      </c>
      <c r="J2" s="366" t="s">
        <v>3</v>
      </c>
      <c r="K2" s="366"/>
      <c r="L2" s="366"/>
      <c r="M2" s="366" t="s">
        <v>3</v>
      </c>
    </row>
    <row r="3" spans="1:13" s="6" customFormat="1" ht="14.5" x14ac:dyDescent="0.35">
      <c r="A3" s="367" t="s">
        <v>3</v>
      </c>
      <c r="B3" s="368" t="s">
        <v>3</v>
      </c>
      <c r="C3" s="368" t="s">
        <v>3</v>
      </c>
      <c r="D3" s="368" t="s">
        <v>3</v>
      </c>
      <c r="E3" s="365" t="s">
        <v>3</v>
      </c>
      <c r="F3" s="365" t="s">
        <v>3</v>
      </c>
      <c r="G3" s="365" t="s">
        <v>3</v>
      </c>
      <c r="H3" s="365" t="s">
        <v>3</v>
      </c>
      <c r="I3" s="365" t="s">
        <v>3</v>
      </c>
      <c r="J3" s="366" t="s">
        <v>3</v>
      </c>
      <c r="K3" s="366"/>
      <c r="L3" s="366"/>
      <c r="M3" s="366" t="s">
        <v>3</v>
      </c>
    </row>
    <row r="4" spans="1:13" s="6" customFormat="1" ht="14.5" x14ac:dyDescent="0.35">
      <c r="A4" s="567" t="s">
        <v>794</v>
      </c>
      <c r="B4" s="568"/>
      <c r="C4" s="568"/>
      <c r="D4" s="568"/>
      <c r="E4" s="568"/>
      <c r="F4" s="568"/>
      <c r="G4" s="568"/>
      <c r="H4" s="568"/>
      <c r="I4" s="568"/>
      <c r="J4" s="15"/>
      <c r="K4" s="554"/>
      <c r="L4" s="553"/>
      <c r="M4" s="366"/>
    </row>
    <row r="5" spans="1:13" s="6" customFormat="1" ht="65" x14ac:dyDescent="0.3">
      <c r="A5" s="577"/>
      <c r="B5" s="571" t="s">
        <v>773</v>
      </c>
      <c r="C5" s="571" t="s">
        <v>776</v>
      </c>
      <c r="D5" s="571" t="s">
        <v>777</v>
      </c>
      <c r="E5" s="571" t="s">
        <v>778</v>
      </c>
      <c r="F5" s="572" t="s">
        <v>774</v>
      </c>
      <c r="G5" s="571" t="s">
        <v>775</v>
      </c>
      <c r="H5" s="571" t="s">
        <v>779</v>
      </c>
      <c r="I5" s="562" t="s">
        <v>772</v>
      </c>
      <c r="J5" s="573" t="s">
        <v>780</v>
      </c>
      <c r="K5" s="555"/>
      <c r="L5" s="366"/>
      <c r="M5" s="15"/>
    </row>
    <row r="6" spans="1:13" s="6" customFormat="1" ht="14" x14ac:dyDescent="0.3">
      <c r="A6" s="154" t="s">
        <v>803</v>
      </c>
      <c r="B6" s="157">
        <v>56</v>
      </c>
      <c r="C6" s="565"/>
      <c r="D6" s="564">
        <f>C6/B6</f>
        <v>0</v>
      </c>
      <c r="E6" s="566">
        <v>2</v>
      </c>
      <c r="F6" s="564">
        <f>E6*D6</f>
        <v>0</v>
      </c>
      <c r="G6" s="569">
        <v>365</v>
      </c>
      <c r="H6" s="574">
        <f>F6*G6</f>
        <v>0</v>
      </c>
      <c r="I6" s="570">
        <v>0.2</v>
      </c>
      <c r="J6" s="564">
        <f>H6*(1+I6)</f>
        <v>0</v>
      </c>
      <c r="K6" s="555"/>
      <c r="L6" s="366"/>
      <c r="M6" s="15"/>
    </row>
    <row r="7" spans="1:13" s="6" customFormat="1" ht="14" x14ac:dyDescent="0.3">
      <c r="A7" s="563"/>
      <c r="B7" s="558"/>
      <c r="C7" s="558"/>
      <c r="D7" s="558"/>
      <c r="E7" s="365" t="s">
        <v>3</v>
      </c>
      <c r="F7" s="365" t="s">
        <v>3</v>
      </c>
      <c r="G7" s="365" t="s">
        <v>3</v>
      </c>
      <c r="H7" s="15"/>
      <c r="I7" s="15"/>
      <c r="J7" s="15"/>
      <c r="K7" s="548"/>
      <c r="L7" s="548"/>
      <c r="M7" s="366"/>
    </row>
    <row r="8" spans="1:13" s="6" customFormat="1" ht="14" x14ac:dyDescent="0.3">
      <c r="A8" s="582" t="s">
        <v>804</v>
      </c>
      <c r="B8" s="593">
        <v>0.21</v>
      </c>
      <c r="C8" s="558"/>
      <c r="D8" s="558"/>
      <c r="E8" s="365"/>
      <c r="F8" s="365"/>
      <c r="G8" s="365"/>
      <c r="H8" s="15"/>
      <c r="I8" s="15"/>
      <c r="J8" s="15"/>
      <c r="K8" s="548"/>
      <c r="L8" s="548"/>
      <c r="M8" s="366"/>
    </row>
    <row r="9" spans="1:13" s="6" customFormat="1" ht="14" x14ac:dyDescent="0.3">
      <c r="A9" s="582" t="s">
        <v>805</v>
      </c>
      <c r="B9" s="593">
        <v>0.28000000000000003</v>
      </c>
      <c r="C9" s="558"/>
      <c r="D9" s="558"/>
      <c r="E9" s="365"/>
      <c r="F9" s="365"/>
      <c r="G9" s="365"/>
      <c r="H9" s="15"/>
      <c r="I9" s="15"/>
      <c r="J9" s="15"/>
      <c r="K9" s="548"/>
      <c r="L9" s="548"/>
      <c r="M9" s="366"/>
    </row>
    <row r="10" spans="1:13" s="6" customFormat="1" ht="14" x14ac:dyDescent="0.3">
      <c r="A10" s="563"/>
      <c r="B10" s="581"/>
      <c r="C10" s="558"/>
      <c r="D10" s="558"/>
      <c r="E10" s="365"/>
      <c r="F10" s="365"/>
      <c r="G10" s="365"/>
      <c r="H10" s="15"/>
      <c r="I10" s="15"/>
      <c r="J10" s="15"/>
      <c r="K10" s="548"/>
      <c r="L10" s="548"/>
      <c r="M10" s="366"/>
    </row>
    <row r="11" spans="1:13" s="11" customFormat="1" ht="17.25" customHeight="1" x14ac:dyDescent="0.3">
      <c r="A11" s="164" t="s">
        <v>796</v>
      </c>
      <c r="B11" s="368"/>
      <c r="C11" s="164"/>
      <c r="D11" s="368"/>
      <c r="E11" s="366"/>
      <c r="F11" s="366"/>
      <c r="G11" s="366"/>
      <c r="H11" s="366"/>
      <c r="I11" s="557"/>
      <c r="J11" s="15"/>
      <c r="K11" s="554"/>
      <c r="L11" s="553"/>
      <c r="M11" s="366"/>
    </row>
    <row r="12" spans="1:13" s="6" customFormat="1" ht="14" x14ac:dyDescent="0.3">
      <c r="A12" s="558" t="s">
        <v>797</v>
      </c>
      <c r="B12" s="368"/>
      <c r="C12" s="164"/>
      <c r="D12" s="368"/>
      <c r="E12" s="366"/>
      <c r="F12" s="366"/>
      <c r="G12" s="366"/>
      <c r="H12" s="366"/>
      <c r="I12" s="557"/>
      <c r="J12" s="15"/>
      <c r="K12" s="554"/>
      <c r="L12" s="553"/>
      <c r="M12" s="366"/>
    </row>
    <row r="13" spans="1:13" s="6" customFormat="1" ht="14" x14ac:dyDescent="0.3">
      <c r="A13" s="164" t="s">
        <v>798</v>
      </c>
      <c r="B13" s="368"/>
      <c r="C13" s="164"/>
      <c r="D13" s="368"/>
      <c r="E13" s="366"/>
      <c r="F13" s="366"/>
      <c r="G13" s="366"/>
      <c r="H13" s="366"/>
      <c r="I13" s="557"/>
      <c r="J13" s="15"/>
      <c r="K13" s="556"/>
      <c r="L13" s="555"/>
      <c r="M13" s="366"/>
    </row>
    <row r="14" spans="1:13" s="6" customFormat="1" ht="14" x14ac:dyDescent="0.3">
      <c r="A14" s="164"/>
      <c r="B14" s="368"/>
      <c r="C14" s="164"/>
      <c r="D14" s="368"/>
      <c r="E14" s="366"/>
      <c r="F14" s="366"/>
      <c r="G14" s="366"/>
      <c r="H14" s="366"/>
      <c r="I14" s="557"/>
      <c r="J14" s="15"/>
      <c r="K14" s="556"/>
      <c r="L14" s="555"/>
      <c r="M14" s="366"/>
    </row>
    <row r="15" spans="1:13" s="6" customFormat="1" ht="38" x14ac:dyDescent="0.3">
      <c r="A15" s="152" t="s">
        <v>480</v>
      </c>
      <c r="B15" s="153"/>
      <c r="C15" s="153"/>
      <c r="D15" s="153"/>
      <c r="E15" s="163"/>
      <c r="F15" s="163"/>
      <c r="G15" s="575"/>
      <c r="H15" s="488" t="s">
        <v>751</v>
      </c>
      <c r="I15" s="489" t="s">
        <v>752</v>
      </c>
      <c r="J15" s="489" t="s">
        <v>749</v>
      </c>
      <c r="K15" s="489" t="s">
        <v>750</v>
      </c>
      <c r="L15" s="489" t="s">
        <v>479</v>
      </c>
      <c r="M15" s="366"/>
    </row>
    <row r="16" spans="1:13" s="6" customFormat="1" ht="14" x14ac:dyDescent="0.3">
      <c r="A16" s="154" t="s">
        <v>795</v>
      </c>
      <c r="B16" s="162"/>
      <c r="C16" s="155"/>
      <c r="D16" s="161"/>
      <c r="E16" s="162"/>
      <c r="F16" s="162"/>
      <c r="G16" s="576"/>
      <c r="H16" s="156">
        <v>13</v>
      </c>
      <c r="I16" s="594">
        <v>161</v>
      </c>
      <c r="J16" s="158">
        <f>I16*H16</f>
        <v>2093</v>
      </c>
      <c r="K16" s="595">
        <v>0</v>
      </c>
      <c r="L16" s="158">
        <f>J16*(1+K16)</f>
        <v>2093</v>
      </c>
      <c r="M16" s="366"/>
    </row>
    <row r="17" spans="1:13" s="6" customFormat="1" ht="14" x14ac:dyDescent="0.3">
      <c r="A17" s="369" t="s">
        <v>3</v>
      </c>
      <c r="B17" s="366" t="s">
        <v>3</v>
      </c>
      <c r="C17" s="366" t="s">
        <v>3</v>
      </c>
      <c r="D17" s="366" t="s">
        <v>3</v>
      </c>
      <c r="E17" s="366" t="s">
        <v>3</v>
      </c>
      <c r="F17" s="366" t="s">
        <v>3</v>
      </c>
      <c r="G17" s="366" t="s">
        <v>3</v>
      </c>
      <c r="H17" s="160"/>
      <c r="I17" s="492"/>
      <c r="J17" s="492"/>
      <c r="K17" s="493" t="s">
        <v>753</v>
      </c>
      <c r="L17" s="159">
        <f>SUM(L16:L16)</f>
        <v>2093</v>
      </c>
      <c r="M17" s="366"/>
    </row>
    <row r="18" spans="1:13" s="6" customFormat="1" ht="14" x14ac:dyDescent="0.3">
      <c r="A18" s="369" t="s">
        <v>3</v>
      </c>
      <c r="B18" s="366" t="s">
        <v>3</v>
      </c>
      <c r="C18" s="366" t="s">
        <v>3</v>
      </c>
      <c r="D18" s="366" t="s">
        <v>3</v>
      </c>
      <c r="E18" s="366" t="s">
        <v>3</v>
      </c>
      <c r="F18" s="366" t="s">
        <v>3</v>
      </c>
      <c r="G18" s="153"/>
      <c r="H18" s="160"/>
      <c r="I18" s="490"/>
      <c r="J18" s="490"/>
      <c r="K18" s="491" t="s">
        <v>754</v>
      </c>
      <c r="L18" s="159">
        <f>L17+L12</f>
        <v>2093</v>
      </c>
      <c r="M18" s="366"/>
    </row>
    <row r="19" spans="1:13" s="6" customFormat="1" ht="14" x14ac:dyDescent="0.3">
      <c r="A19" s="558"/>
      <c r="B19" s="15"/>
      <c r="C19" s="558"/>
      <c r="D19" s="15"/>
      <c r="E19" s="15"/>
      <c r="F19" s="15"/>
      <c r="G19" s="15"/>
      <c r="H19" s="15"/>
      <c r="I19" s="15"/>
      <c r="J19" s="15"/>
      <c r="K19" s="15"/>
      <c r="L19" s="15"/>
      <c r="M19" s="366"/>
    </row>
    <row r="20" spans="1:13" s="6" customFormat="1" ht="14.5" x14ac:dyDescent="0.35">
      <c r="A20" s="367"/>
      <c r="B20" s="15"/>
      <c r="C20" s="15"/>
      <c r="D20" s="15"/>
      <c r="E20" s="15"/>
      <c r="F20" s="15"/>
      <c r="G20" s="15"/>
      <c r="H20" s="15"/>
      <c r="I20" s="15"/>
      <c r="J20" s="15"/>
      <c r="K20" s="15"/>
      <c r="L20" s="15"/>
      <c r="M20" s="366"/>
    </row>
    <row r="21" spans="1:13" s="6" customFormat="1" ht="14" x14ac:dyDescent="0.3">
      <c r="A21" s="558"/>
      <c r="B21" s="15"/>
      <c r="C21" s="15"/>
      <c r="D21" s="15"/>
      <c r="E21" s="15"/>
      <c r="F21" s="15"/>
      <c r="G21" s="15"/>
      <c r="H21" s="15"/>
      <c r="I21" s="15"/>
      <c r="J21" s="15"/>
      <c r="K21" s="15"/>
      <c r="L21" s="15"/>
      <c r="M21" s="366"/>
    </row>
    <row r="22" spans="1:13" s="6" customFormat="1" ht="14.5" x14ac:dyDescent="0.35">
      <c r="A22"/>
      <c r="B22" s="15"/>
      <c r="C22" s="15"/>
      <c r="D22" s="15"/>
      <c r="E22" s="15"/>
      <c r="F22" s="15"/>
      <c r="G22" s="15"/>
      <c r="H22" s="15"/>
      <c r="I22" s="15"/>
      <c r="J22" s="15"/>
      <c r="K22" s="15"/>
      <c r="L22" s="15"/>
      <c r="M22" s="366"/>
    </row>
    <row r="23" spans="1:13" s="6" customFormat="1" ht="64.5" customHeight="1" x14ac:dyDescent="0.3">
      <c r="A23" s="152"/>
      <c r="B23" s="153"/>
      <c r="C23" s="548"/>
      <c r="D23" s="548"/>
      <c r="E23" s="548"/>
      <c r="F23" s="548"/>
      <c r="G23" s="548"/>
      <c r="H23" s="549"/>
      <c r="I23" s="548"/>
      <c r="J23" s="548"/>
      <c r="K23" s="548"/>
      <c r="L23" s="548"/>
      <c r="M23" s="366"/>
    </row>
    <row r="24" spans="1:13" s="6" customFormat="1" ht="14" x14ac:dyDescent="0.3">
      <c r="A24" s="550"/>
      <c r="B24" s="153"/>
      <c r="C24" s="153"/>
      <c r="D24" s="153"/>
      <c r="E24" s="160"/>
      <c r="F24" s="153"/>
      <c r="G24" s="551"/>
      <c r="H24" s="160"/>
      <c r="I24" s="552"/>
      <c r="J24" s="553"/>
      <c r="K24" s="554"/>
      <c r="L24" s="553"/>
      <c r="M24" s="366"/>
    </row>
    <row r="25" spans="1:13" s="6" customFormat="1" ht="14" x14ac:dyDescent="0.3">
      <c r="A25" s="550"/>
      <c r="B25" s="153"/>
      <c r="C25" s="153"/>
      <c r="D25" s="153"/>
      <c r="E25" s="160"/>
      <c r="F25" s="153"/>
      <c r="G25" s="551"/>
      <c r="H25" s="160"/>
      <c r="I25" s="552"/>
      <c r="J25" s="553"/>
      <c r="K25" s="554"/>
      <c r="L25" s="553"/>
      <c r="M25" s="366"/>
    </row>
    <row r="26" spans="1:13" s="6" customFormat="1" ht="14.5" x14ac:dyDescent="0.35">
      <c r="A26" s="367"/>
      <c r="B26" s="368"/>
      <c r="C26" s="368"/>
      <c r="D26" s="368"/>
      <c r="E26" s="366"/>
      <c r="F26" s="366"/>
      <c r="G26" s="366"/>
      <c r="H26" s="366"/>
      <c r="I26" s="555"/>
      <c r="J26" s="555"/>
      <c r="K26" s="556"/>
      <c r="L26" s="555"/>
      <c r="M26" s="366"/>
    </row>
    <row r="27" spans="1:13" s="6" customFormat="1" ht="14.5" x14ac:dyDescent="0.35">
      <c r="A27" s="367"/>
      <c r="B27" s="368"/>
      <c r="C27" s="368"/>
      <c r="D27" s="368"/>
      <c r="E27" s="366"/>
      <c r="F27" s="366"/>
      <c r="G27" s="366"/>
      <c r="H27" s="366"/>
      <c r="I27" s="557"/>
      <c r="J27" s="555"/>
      <c r="K27" s="555"/>
      <c r="L27" s="555"/>
      <c r="M27" s="366"/>
    </row>
    <row r="28" spans="1:13" s="6" customFormat="1" ht="14" x14ac:dyDescent="0.3">
      <c r="A28" s="152"/>
      <c r="B28" s="153"/>
      <c r="C28" s="153"/>
      <c r="D28" s="153"/>
      <c r="E28" s="153"/>
      <c r="F28" s="153"/>
      <c r="G28" s="549"/>
      <c r="H28" s="549"/>
      <c r="I28" s="548"/>
      <c r="J28" s="548"/>
      <c r="K28" s="548"/>
      <c r="L28" s="548"/>
      <c r="M28" s="366"/>
    </row>
    <row r="29" spans="1:13" s="11" customFormat="1" ht="17.25" customHeight="1" x14ac:dyDescent="0.25">
      <c r="A29" s="550"/>
      <c r="B29" s="153"/>
      <c r="C29" s="153"/>
      <c r="D29" s="153"/>
      <c r="E29" s="153"/>
      <c r="F29" s="153"/>
      <c r="G29" s="160"/>
      <c r="H29" s="160"/>
      <c r="I29" s="553"/>
      <c r="J29" s="553"/>
      <c r="K29" s="554"/>
      <c r="L29" s="553"/>
      <c r="M29" s="366"/>
    </row>
    <row r="30" spans="1:13" s="6" customFormat="1" ht="14" x14ac:dyDescent="0.3">
      <c r="A30" s="550"/>
      <c r="B30" s="153"/>
      <c r="C30" s="153"/>
      <c r="D30" s="153"/>
      <c r="E30" s="153"/>
      <c r="F30" s="153"/>
      <c r="G30" s="160"/>
      <c r="H30" s="160"/>
      <c r="I30" s="553"/>
      <c r="J30" s="553"/>
      <c r="K30" s="554"/>
      <c r="L30" s="553"/>
      <c r="M30" s="366"/>
    </row>
    <row r="31" spans="1:13" s="6" customFormat="1" ht="14" x14ac:dyDescent="0.3">
      <c r="A31" s="369"/>
      <c r="B31" s="366"/>
      <c r="C31" s="366"/>
      <c r="D31" s="366"/>
      <c r="E31" s="366"/>
      <c r="F31" s="366"/>
      <c r="G31" s="366"/>
      <c r="H31" s="160"/>
      <c r="I31" s="490"/>
      <c r="J31" s="490"/>
      <c r="K31" s="556"/>
      <c r="L31" s="555"/>
      <c r="M31" s="366"/>
    </row>
    <row r="32" spans="1:13" s="6" customFormat="1" ht="14" x14ac:dyDescent="0.3">
      <c r="A32" s="369"/>
      <c r="B32" s="366"/>
      <c r="C32" s="366"/>
      <c r="D32" s="366"/>
      <c r="E32" s="366"/>
      <c r="F32" s="366"/>
      <c r="G32" s="153"/>
      <c r="H32" s="160"/>
      <c r="I32" s="490"/>
      <c r="J32" s="490"/>
      <c r="K32" s="556"/>
      <c r="L32" s="555"/>
      <c r="M32" s="366"/>
    </row>
    <row r="33" spans="1:13" s="6" customFormat="1" ht="14" x14ac:dyDescent="0.3">
      <c r="A33" s="558"/>
      <c r="B33" s="558"/>
      <c r="C33" s="558"/>
      <c r="D33" s="558"/>
      <c r="E33" s="558"/>
      <c r="F33" s="558"/>
      <c r="G33" s="558"/>
      <c r="H33" s="558"/>
      <c r="I33" s="559"/>
      <c r="J33" s="559"/>
      <c r="K33" s="559"/>
      <c r="L33" s="559"/>
      <c r="M33" s="366"/>
    </row>
    <row r="34" spans="1:13" s="6" customFormat="1" ht="14.5" x14ac:dyDescent="0.35">
      <c r="A34" s="560"/>
      <c r="B34" s="561"/>
      <c r="C34" s="561"/>
      <c r="D34" s="561"/>
      <c r="E34" s="561"/>
      <c r="F34" s="561"/>
      <c r="G34" s="561"/>
      <c r="H34" s="561"/>
      <c r="I34" s="15"/>
      <c r="J34" s="15"/>
      <c r="K34" s="15"/>
      <c r="L34" s="15"/>
      <c r="M34" s="366"/>
    </row>
    <row r="35" spans="1:13" s="6" customFormat="1" ht="14" x14ac:dyDescent="0.3">
      <c r="A35" s="550"/>
      <c r="B35" s="153"/>
      <c r="C35" s="153"/>
      <c r="D35" s="153"/>
      <c r="E35" s="153"/>
      <c r="F35" s="153"/>
      <c r="G35" s="153"/>
      <c r="H35" s="160"/>
      <c r="I35" s="553"/>
      <c r="J35" s="555"/>
      <c r="K35" s="555"/>
      <c r="L35" s="555"/>
      <c r="M35" s="366"/>
    </row>
    <row r="36" spans="1:13" s="6" customFormat="1" ht="14.5" x14ac:dyDescent="0.35">
      <c r="A36" s="547"/>
      <c r="B36" s="15"/>
      <c r="C36" s="15"/>
      <c r="D36" s="15"/>
      <c r="E36" s="15"/>
      <c r="F36" s="15"/>
      <c r="G36" s="15"/>
      <c r="H36" s="15"/>
      <c r="I36" s="15"/>
      <c r="J36" s="15"/>
      <c r="K36" s="15"/>
      <c r="L36" s="15"/>
      <c r="M36" s="366"/>
    </row>
    <row r="37" spans="1:13" s="6" customFormat="1" ht="14" x14ac:dyDescent="0.3">
      <c r="A37" s="558"/>
      <c r="B37" s="15"/>
      <c r="C37" s="558"/>
      <c r="D37" s="15"/>
      <c r="E37" s="15"/>
      <c r="F37" s="15"/>
      <c r="G37" s="15"/>
      <c r="H37" s="15"/>
      <c r="I37" s="15"/>
      <c r="J37" s="15"/>
      <c r="K37" s="15"/>
      <c r="L37" s="15"/>
      <c r="M37" s="366"/>
    </row>
    <row r="38" spans="1:13" s="6" customFormat="1" ht="14.5" x14ac:dyDescent="0.35">
      <c r="A38" s="367"/>
      <c r="B38" s="15"/>
      <c r="C38" s="15"/>
      <c r="D38" s="15"/>
      <c r="E38" s="15"/>
      <c r="F38" s="15"/>
      <c r="G38" s="15"/>
      <c r="H38" s="15"/>
      <c r="I38" s="15"/>
      <c r="J38" s="15"/>
      <c r="K38" s="15"/>
      <c r="L38" s="15"/>
      <c r="M38" s="366"/>
    </row>
    <row r="39" spans="1:13" s="6" customFormat="1" ht="14" x14ac:dyDescent="0.3">
      <c r="A39" s="558"/>
      <c r="B39" s="15"/>
      <c r="C39" s="15"/>
      <c r="D39" s="15"/>
      <c r="E39" s="15"/>
      <c r="F39" s="15"/>
      <c r="G39" s="15"/>
      <c r="H39" s="15"/>
      <c r="I39" s="15"/>
      <c r="J39" s="15"/>
      <c r="K39" s="15"/>
      <c r="L39" s="15"/>
      <c r="M39" s="366"/>
    </row>
    <row r="40" spans="1:13" s="6" customFormat="1" ht="14" x14ac:dyDescent="0.3"/>
    <row r="41" spans="1:13" s="6" customFormat="1" ht="14" x14ac:dyDescent="0.3"/>
    <row r="42" spans="1:13" s="6" customFormat="1" ht="14" x14ac:dyDescent="0.3"/>
    <row r="43" spans="1:13" s="6" customFormat="1" ht="14" x14ac:dyDescent="0.3"/>
    <row r="44" spans="1:13" s="6" customFormat="1" ht="14" x14ac:dyDescent="0.3"/>
    <row r="45" spans="1:13" s="6" customFormat="1" ht="14" x14ac:dyDescent="0.3"/>
    <row r="46" spans="1:13" s="6" customFormat="1" ht="14" x14ac:dyDescent="0.3"/>
    <row r="47" spans="1:13" s="6" customFormat="1" ht="14" x14ac:dyDescent="0.3"/>
    <row r="48" spans="1:13" s="6" customFormat="1" ht="14" x14ac:dyDescent="0.3"/>
    <row r="49" s="6" customFormat="1" ht="14" x14ac:dyDescent="0.3"/>
    <row r="50" s="6" customFormat="1" ht="14" x14ac:dyDescent="0.3"/>
    <row r="51" s="6" customFormat="1" ht="14" x14ac:dyDescent="0.3"/>
    <row r="52" s="6" customFormat="1" ht="14" x14ac:dyDescent="0.3"/>
    <row r="53" s="6" customFormat="1" ht="14" x14ac:dyDescent="0.3"/>
    <row r="54" s="6" customFormat="1" ht="14" x14ac:dyDescent="0.3"/>
    <row r="55" s="6" customFormat="1" ht="14" x14ac:dyDescent="0.3"/>
    <row r="56" s="6" customFormat="1" ht="14" x14ac:dyDescent="0.3"/>
    <row r="57" s="6" customFormat="1" ht="14" x14ac:dyDescent="0.3"/>
    <row r="58" s="6" customFormat="1" ht="14" x14ac:dyDescent="0.3"/>
    <row r="59" s="6" customFormat="1" ht="14" x14ac:dyDescent="0.3"/>
    <row r="60" s="6" customFormat="1" ht="14" x14ac:dyDescent="0.3"/>
    <row r="61" s="6" customFormat="1" ht="14" x14ac:dyDescent="0.3"/>
    <row r="62" s="6" customFormat="1" ht="14" x14ac:dyDescent="0.3"/>
    <row r="63" s="6" customFormat="1" ht="14" x14ac:dyDescent="0.3"/>
    <row r="64" s="6" customFormat="1" ht="14" x14ac:dyDescent="0.3"/>
    <row r="65" s="6" customFormat="1" ht="14" x14ac:dyDescent="0.3"/>
    <row r="66" s="6" customFormat="1" ht="14" x14ac:dyDescent="0.3"/>
    <row r="67" s="6" customFormat="1" ht="14" x14ac:dyDescent="0.3"/>
    <row r="68" s="6" customFormat="1" ht="14" x14ac:dyDescent="0.3"/>
    <row r="69" s="6" customFormat="1" ht="14" x14ac:dyDescent="0.3"/>
    <row r="70" s="6" customFormat="1" ht="14" x14ac:dyDescent="0.3"/>
    <row r="71" s="6" customFormat="1" ht="14" x14ac:dyDescent="0.3"/>
    <row r="72" s="6" customFormat="1" ht="14" x14ac:dyDescent="0.3"/>
    <row r="73" s="6" customFormat="1" ht="14" x14ac:dyDescent="0.3"/>
    <row r="74" s="6" customFormat="1" ht="14" x14ac:dyDescent="0.3"/>
    <row r="75" s="6" customFormat="1" ht="14" x14ac:dyDescent="0.3"/>
    <row r="76" s="6" customFormat="1" ht="14" x14ac:dyDescent="0.3"/>
    <row r="77" s="6" customFormat="1" ht="14" x14ac:dyDescent="0.3"/>
    <row r="78" s="6" customFormat="1" ht="14" x14ac:dyDescent="0.3"/>
    <row r="79" s="6" customFormat="1" ht="14" x14ac:dyDescent="0.3"/>
    <row r="80" s="6" customFormat="1" ht="14" x14ac:dyDescent="0.3"/>
    <row r="81" s="6" customFormat="1" ht="14" x14ac:dyDescent="0.3"/>
    <row r="82" s="6" customFormat="1" ht="14" x14ac:dyDescent="0.3"/>
    <row r="83" s="6" customFormat="1" ht="14" x14ac:dyDescent="0.3"/>
    <row r="84" s="6" customFormat="1" ht="14" x14ac:dyDescent="0.3"/>
    <row r="85" s="6" customFormat="1" ht="14" x14ac:dyDescent="0.3"/>
    <row r="86" s="6" customFormat="1" ht="14" x14ac:dyDescent="0.3"/>
    <row r="87" s="6" customFormat="1" ht="14" x14ac:dyDescent="0.3"/>
    <row r="88" s="6" customFormat="1" ht="14" x14ac:dyDescent="0.3"/>
    <row r="89" s="6" customFormat="1" ht="14" x14ac:dyDescent="0.3"/>
    <row r="90" s="6" customFormat="1" ht="14" x14ac:dyDescent="0.3"/>
    <row r="91" s="6" customFormat="1" ht="14" x14ac:dyDescent="0.3"/>
    <row r="92" s="6" customFormat="1" ht="14" x14ac:dyDescent="0.3"/>
  </sheetData>
  <sheetProtection algorithmName="SHA-512" hashValue="lWO+CAd80sXAKpV68yeM/q9NnSPCUVFLCWV6YPHRqy0B/BpVXzDUnrPw+M0JmLDHc7Ch+0vDc7cX6hEqYiF3cA==" saltValue="l73VL/+wB3yCMVtr0u+rMw=="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1"/>
  <sheetViews>
    <sheetView showGridLines="0" zoomScale="90" zoomScaleNormal="90" workbookViewId="0"/>
  </sheetViews>
  <sheetFormatPr defaultColWidth="9.1796875" defaultRowHeight="15.5" x14ac:dyDescent="0.35"/>
  <cols>
    <col min="1" max="1" width="85.1796875" style="239" customWidth="1"/>
    <col min="2" max="2" width="15.81640625" style="398" customWidth="1"/>
    <col min="3" max="3" width="15.81640625" style="2" customWidth="1"/>
    <col min="4" max="5" width="15.81640625" style="73" customWidth="1"/>
    <col min="6" max="6" width="3.81640625" style="73" customWidth="1"/>
    <col min="7" max="9" width="15.81640625" style="399" customWidth="1"/>
    <col min="10" max="16384" width="9.1796875" style="2"/>
  </cols>
  <sheetData>
    <row r="1" spans="1:10" ht="30" customHeight="1" x14ac:dyDescent="0.35">
      <c r="A1" s="587" t="str">
        <f>'Assumptions input'!A1</f>
        <v>Abemaciclib with endocrine therapy for adjuvant treatment of hormone receptor-positive, HER2-negative, node-positive early breast cancer at high risk of recurrence</v>
      </c>
      <c r="B1" s="381" t="s">
        <v>3</v>
      </c>
      <c r="C1" s="382" t="s">
        <v>3</v>
      </c>
      <c r="D1" s="383" t="s">
        <v>3</v>
      </c>
      <c r="E1" s="360" t="s">
        <v>3</v>
      </c>
      <c r="F1" s="360" t="s">
        <v>3</v>
      </c>
      <c r="G1" s="360" t="s">
        <v>3</v>
      </c>
      <c r="H1" s="360" t="s">
        <v>3</v>
      </c>
      <c r="I1" s="360" t="s">
        <v>3</v>
      </c>
    </row>
    <row r="2" spans="1:10" ht="30" customHeight="1" x14ac:dyDescent="0.3">
      <c r="A2" s="193" t="s">
        <v>382</v>
      </c>
      <c r="B2" s="384" t="s">
        <v>3</v>
      </c>
      <c r="C2" s="385" t="s">
        <v>3</v>
      </c>
      <c r="D2" s="386" t="s">
        <v>3</v>
      </c>
      <c r="E2" s="359" t="s">
        <v>3</v>
      </c>
      <c r="F2" s="359" t="s">
        <v>3</v>
      </c>
      <c r="G2" s="360" t="s">
        <v>3</v>
      </c>
      <c r="H2" s="360" t="s">
        <v>3</v>
      </c>
      <c r="I2" s="360" t="s">
        <v>3</v>
      </c>
    </row>
    <row r="3" spans="1:10" s="192" customFormat="1" ht="14.5" thickBot="1" x14ac:dyDescent="0.35">
      <c r="A3" s="359"/>
      <c r="B3" s="497"/>
      <c r="C3" s="359"/>
      <c r="D3" s="386"/>
      <c r="E3" s="386"/>
      <c r="F3" s="386"/>
      <c r="G3" s="360" t="s">
        <v>3</v>
      </c>
      <c r="H3" s="360" t="s">
        <v>3</v>
      </c>
      <c r="I3" s="360" t="s">
        <v>3</v>
      </c>
      <c r="J3" s="2"/>
    </row>
    <row r="4" spans="1:10" ht="45" customHeight="1" x14ac:dyDescent="0.3">
      <c r="A4" s="435" t="s">
        <v>755</v>
      </c>
      <c r="B4" s="439" t="s">
        <v>574</v>
      </c>
      <c r="C4" s="428" t="s">
        <v>485</v>
      </c>
      <c r="D4" s="429" t="s">
        <v>486</v>
      </c>
      <c r="E4" s="436" t="s">
        <v>487</v>
      </c>
      <c r="F4" s="431"/>
      <c r="G4" s="505" t="s">
        <v>488</v>
      </c>
      <c r="H4" s="506" t="s">
        <v>489</v>
      </c>
      <c r="I4" s="507" t="s">
        <v>490</v>
      </c>
      <c r="J4" s="191"/>
    </row>
    <row r="5" spans="1:10" s="192" customFormat="1" ht="14" x14ac:dyDescent="0.35">
      <c r="A5" s="437" t="s">
        <v>799</v>
      </c>
      <c r="B5" s="596">
        <f>'Unit costs'!J6</f>
        <v>0</v>
      </c>
      <c r="C5" s="498">
        <f>'Assumptions input'!C23*(1-'Unit costs'!$B$8)</f>
        <v>0</v>
      </c>
      <c r="D5" s="499">
        <f>'Assumptions input'!E23*(1-'Unit costs'!$B$8)</f>
        <v>1763.6739607624099</v>
      </c>
      <c r="E5" s="470">
        <f t="shared" ref="E5:E6" si="0">D5-C5</f>
        <v>1763.6739607624099</v>
      </c>
      <c r="F5" s="394"/>
      <c r="G5" s="500">
        <f t="shared" ref="G5:G6" si="1">B5*C5</f>
        <v>0</v>
      </c>
      <c r="H5" s="501">
        <f t="shared" ref="H5:H6" si="2">B5*D5</f>
        <v>0</v>
      </c>
      <c r="I5" s="502">
        <f t="shared" ref="I5:I6" si="3">H5-G5</f>
        <v>0</v>
      </c>
      <c r="J5" s="393"/>
    </row>
    <row r="6" spans="1:10" s="192" customFormat="1" ht="14" x14ac:dyDescent="0.35">
      <c r="A6" s="437" t="s">
        <v>800</v>
      </c>
      <c r="B6" s="596">
        <f>'Unit costs'!J6</f>
        <v>0</v>
      </c>
      <c r="C6" s="498">
        <f>C5*(1-'Unit costs'!$B$9)</f>
        <v>0</v>
      </c>
      <c r="D6" s="499">
        <f>D5*(1-'Unit costs'!$B$9)</f>
        <v>1269.8452517489352</v>
      </c>
      <c r="E6" s="470">
        <f t="shared" si="0"/>
        <v>1269.8452517489352</v>
      </c>
      <c r="F6" s="394"/>
      <c r="G6" s="500">
        <f t="shared" si="1"/>
        <v>0</v>
      </c>
      <c r="H6" s="501">
        <f t="shared" si="2"/>
        <v>0</v>
      </c>
      <c r="I6" s="502">
        <f t="shared" si="3"/>
        <v>0</v>
      </c>
      <c r="J6" s="393"/>
    </row>
    <row r="7" spans="1:10" ht="14.5" thickBot="1" x14ac:dyDescent="0.35">
      <c r="A7" s="201" t="s">
        <v>801</v>
      </c>
      <c r="B7" s="390"/>
      <c r="C7" s="391"/>
      <c r="D7" s="442"/>
      <c r="E7" s="438"/>
      <c r="F7" s="389"/>
      <c r="G7" s="392">
        <f>SUM(G5:G6)</f>
        <v>0</v>
      </c>
      <c r="H7" s="440">
        <f>SUM(H5:H6)</f>
        <v>0</v>
      </c>
      <c r="I7" s="392">
        <f>SUM(I5:I6)</f>
        <v>0</v>
      </c>
      <c r="J7" s="191"/>
    </row>
    <row r="8" spans="1:10" ht="14.5" thickBot="1" x14ac:dyDescent="0.35">
      <c r="A8" s="496"/>
      <c r="C8" s="73"/>
      <c r="G8" s="503"/>
      <c r="H8" s="503"/>
      <c r="I8" s="503"/>
    </row>
    <row r="9" spans="1:10" ht="14.5" thickBot="1" x14ac:dyDescent="0.35">
      <c r="A9" s="360" t="s">
        <v>3</v>
      </c>
      <c r="B9" s="387" t="s">
        <v>3</v>
      </c>
      <c r="C9" s="360" t="s">
        <v>3</v>
      </c>
      <c r="D9" s="383" t="s">
        <v>3</v>
      </c>
      <c r="E9" s="383" t="s">
        <v>3</v>
      </c>
      <c r="F9" s="383" t="s">
        <v>3</v>
      </c>
      <c r="G9" s="388" t="s">
        <v>3</v>
      </c>
      <c r="H9" s="388" t="s">
        <v>3</v>
      </c>
      <c r="I9" s="388" t="s">
        <v>3</v>
      </c>
    </row>
    <row r="10" spans="1:10" ht="45" customHeight="1" x14ac:dyDescent="0.3">
      <c r="A10" s="435" t="s">
        <v>480</v>
      </c>
      <c r="B10" s="439" t="s">
        <v>574</v>
      </c>
      <c r="C10" s="428" t="s">
        <v>485</v>
      </c>
      <c r="D10" s="429" t="s">
        <v>486</v>
      </c>
      <c r="E10" s="436" t="s">
        <v>487</v>
      </c>
      <c r="F10" s="431"/>
      <c r="G10" s="432" t="s">
        <v>488</v>
      </c>
      <c r="H10" s="429" t="s">
        <v>489</v>
      </c>
      <c r="I10" s="430" t="s">
        <v>490</v>
      </c>
      <c r="J10" s="191"/>
    </row>
    <row r="11" spans="1:10" s="192" customFormat="1" ht="14" x14ac:dyDescent="0.35">
      <c r="A11" s="437" t="s">
        <v>799</v>
      </c>
      <c r="B11" s="596">
        <f>'Unit costs'!I16</f>
        <v>161</v>
      </c>
      <c r="C11" s="498">
        <f>C5*'Unit costs'!$H$16</f>
        <v>0</v>
      </c>
      <c r="D11" s="499">
        <f>D5*'Unit costs'!$H$16</f>
        <v>22927.761489911329</v>
      </c>
      <c r="E11" s="470">
        <f t="shared" ref="E11:E12" si="4">D11-C11</f>
        <v>22927.761489911329</v>
      </c>
      <c r="F11" s="394"/>
      <c r="G11" s="500">
        <f t="shared" ref="G11:G12" si="5">B11*C11</f>
        <v>0</v>
      </c>
      <c r="H11" s="501">
        <f t="shared" ref="H11:H12" si="6">B11*D11</f>
        <v>3691369.5998757239</v>
      </c>
      <c r="I11" s="502">
        <f t="shared" ref="I11:I12" si="7">H11-G11</f>
        <v>3691369.5998757239</v>
      </c>
      <c r="J11" s="393"/>
    </row>
    <row r="12" spans="1:10" s="192" customFormat="1" ht="14" x14ac:dyDescent="0.35">
      <c r="A12" s="437" t="s">
        <v>800</v>
      </c>
      <c r="B12" s="596">
        <f>'Unit costs'!I16</f>
        <v>161</v>
      </c>
      <c r="C12" s="498">
        <f>C6*'Unit costs'!$H$16</f>
        <v>0</v>
      </c>
      <c r="D12" s="499">
        <f>D6*'Unit costs'!$H$16</f>
        <v>16507.988272736158</v>
      </c>
      <c r="E12" s="470">
        <f t="shared" si="4"/>
        <v>16507.988272736158</v>
      </c>
      <c r="F12" s="394"/>
      <c r="G12" s="500">
        <f t="shared" si="5"/>
        <v>0</v>
      </c>
      <c r="H12" s="501">
        <f t="shared" si="6"/>
        <v>2657786.1119105215</v>
      </c>
      <c r="I12" s="502">
        <f t="shared" si="7"/>
        <v>2657786.1119105215</v>
      </c>
      <c r="J12" s="393"/>
    </row>
    <row r="13" spans="1:10" ht="14.5" thickBot="1" x14ac:dyDescent="0.35">
      <c r="A13" s="201" t="s">
        <v>802</v>
      </c>
      <c r="B13" s="597"/>
      <c r="C13" s="391"/>
      <c r="D13" s="442"/>
      <c r="E13" s="438"/>
      <c r="F13" s="389"/>
      <c r="G13" s="392">
        <f>SUM(G11:G12)</f>
        <v>0</v>
      </c>
      <c r="H13" s="440">
        <f>SUM(H11:H12)</f>
        <v>6349155.7117862459</v>
      </c>
      <c r="I13" s="392">
        <f>SUM(I11:I12)</f>
        <v>6349155.7117862459</v>
      </c>
      <c r="J13" s="191"/>
    </row>
    <row r="14" spans="1:10" ht="14.5" thickBot="1" x14ac:dyDescent="0.35">
      <c r="A14" s="496"/>
      <c r="C14" s="73"/>
      <c r="G14" s="503"/>
      <c r="H14" s="503"/>
      <c r="I14" s="503"/>
    </row>
    <row r="15" spans="1:10" ht="14.5" thickBot="1" x14ac:dyDescent="0.35">
      <c r="A15" s="360"/>
      <c r="B15" s="387"/>
      <c r="C15" s="360"/>
      <c r="D15" s="383"/>
      <c r="E15" s="383"/>
      <c r="F15" s="383"/>
      <c r="G15" s="388"/>
      <c r="H15" s="388"/>
      <c r="I15" s="388"/>
    </row>
    <row r="16" spans="1:10" s="192" customFormat="1" ht="30" customHeight="1" thickBot="1" x14ac:dyDescent="0.4">
      <c r="A16" s="202" t="s">
        <v>498</v>
      </c>
      <c r="B16" s="433" t="s">
        <v>3</v>
      </c>
      <c r="C16" s="434" t="s">
        <v>3</v>
      </c>
      <c r="D16" s="434" t="s">
        <v>3</v>
      </c>
      <c r="E16" s="434" t="s">
        <v>3</v>
      </c>
      <c r="F16" s="395"/>
      <c r="G16" s="396">
        <f>G7+G13</f>
        <v>0</v>
      </c>
      <c r="H16" s="441">
        <f>H7+H13</f>
        <v>6349155.7117862459</v>
      </c>
      <c r="I16" s="397">
        <f>I7+I13</f>
        <v>6349155.7117862459</v>
      </c>
    </row>
    <row r="17" spans="1:9" ht="16.5" customHeight="1" thickBot="1" x14ac:dyDescent="0.35">
      <c r="A17" s="360" t="s">
        <v>3</v>
      </c>
      <c r="B17" s="387" t="s">
        <v>3</v>
      </c>
      <c r="C17" s="360" t="s">
        <v>3</v>
      </c>
      <c r="D17" s="383" t="s">
        <v>3</v>
      </c>
      <c r="E17" s="383" t="s">
        <v>3</v>
      </c>
      <c r="F17" s="383" t="s">
        <v>3</v>
      </c>
      <c r="G17" s="388" t="s">
        <v>3</v>
      </c>
      <c r="H17" s="388" t="s">
        <v>3</v>
      </c>
      <c r="I17" s="388" t="s">
        <v>3</v>
      </c>
    </row>
    <row r="18" spans="1:9" s="192" customFormat="1" ht="30" customHeight="1" thickBot="1" x14ac:dyDescent="0.4">
      <c r="A18" s="202" t="s">
        <v>756</v>
      </c>
      <c r="B18" s="433" t="s">
        <v>3</v>
      </c>
      <c r="C18" s="434" t="s">
        <v>3</v>
      </c>
      <c r="D18" s="434" t="s">
        <v>3</v>
      </c>
      <c r="E18" s="434" t="s">
        <v>3</v>
      </c>
      <c r="F18" s="395"/>
      <c r="G18" s="396"/>
      <c r="H18" s="441"/>
      <c r="I18" s="397"/>
    </row>
    <row r="19" spans="1:9" s="192" customFormat="1" ht="16.5" customHeight="1" thickBot="1" x14ac:dyDescent="0.4">
      <c r="A19" s="359" t="s">
        <v>3</v>
      </c>
      <c r="B19" s="497" t="s">
        <v>3</v>
      </c>
      <c r="C19" s="359" t="s">
        <v>3</v>
      </c>
      <c r="D19" s="386" t="s">
        <v>3</v>
      </c>
      <c r="E19" s="386" t="s">
        <v>3</v>
      </c>
      <c r="F19" s="386" t="s">
        <v>3</v>
      </c>
      <c r="G19" s="504" t="s">
        <v>3</v>
      </c>
      <c r="H19" s="504" t="s">
        <v>3</v>
      </c>
      <c r="I19" s="504" t="s">
        <v>3</v>
      </c>
    </row>
    <row r="20" spans="1:9" s="192" customFormat="1" ht="30" customHeight="1" thickBot="1" x14ac:dyDescent="0.4">
      <c r="A20" s="202" t="s">
        <v>757</v>
      </c>
      <c r="B20" s="433" t="s">
        <v>3</v>
      </c>
      <c r="C20" s="434" t="s">
        <v>3</v>
      </c>
      <c r="D20" s="434" t="s">
        <v>3</v>
      </c>
      <c r="E20" s="434" t="s">
        <v>3</v>
      </c>
      <c r="F20" s="395"/>
      <c r="G20" s="396"/>
      <c r="H20" s="441"/>
      <c r="I20" s="397"/>
    </row>
    <row r="21" spans="1:9" ht="16.5" customHeight="1" x14ac:dyDescent="0.3">
      <c r="A21" s="360" t="s">
        <v>3</v>
      </c>
      <c r="B21" s="387" t="s">
        <v>3</v>
      </c>
      <c r="C21" s="360" t="s">
        <v>3</v>
      </c>
      <c r="D21" s="383" t="s">
        <v>3</v>
      </c>
      <c r="E21" s="383" t="s">
        <v>3</v>
      </c>
      <c r="F21" s="383" t="s">
        <v>3</v>
      </c>
      <c r="G21" s="388" t="s">
        <v>3</v>
      </c>
      <c r="H21" s="388" t="s">
        <v>3</v>
      </c>
      <c r="I21" s="388" t="s">
        <v>3</v>
      </c>
    </row>
    <row r="22" spans="1:9" ht="14" x14ac:dyDescent="0.3">
      <c r="A22" s="203"/>
    </row>
    <row r="23" spans="1:9" ht="14" x14ac:dyDescent="0.3">
      <c r="A23" s="203"/>
    </row>
    <row r="24" spans="1:9" ht="14" x14ac:dyDescent="0.3">
      <c r="A24" s="203"/>
    </row>
    <row r="25" spans="1:9" ht="14" x14ac:dyDescent="0.3">
      <c r="A25" s="203"/>
    </row>
    <row r="26" spans="1:9" ht="14" x14ac:dyDescent="0.3">
      <c r="A26" s="203"/>
    </row>
    <row r="27" spans="1:9" ht="14" x14ac:dyDescent="0.3">
      <c r="A27" s="203"/>
    </row>
    <row r="28" spans="1:9" ht="14" x14ac:dyDescent="0.3">
      <c r="A28" s="203"/>
    </row>
    <row r="29" spans="1:9" ht="14" x14ac:dyDescent="0.3">
      <c r="A29" s="203"/>
    </row>
    <row r="30" spans="1:9" ht="14" x14ac:dyDescent="0.3">
      <c r="A30" s="203"/>
    </row>
    <row r="31" spans="1:9" ht="14" x14ac:dyDescent="0.3">
      <c r="A31" s="203"/>
    </row>
    <row r="32" spans="1:9" ht="14" x14ac:dyDescent="0.3">
      <c r="A32" s="203"/>
    </row>
    <row r="33" spans="1:6" s="399" customFormat="1" ht="14" x14ac:dyDescent="0.3">
      <c r="A33" s="203"/>
      <c r="B33" s="398"/>
      <c r="C33" s="2"/>
      <c r="D33" s="73"/>
      <c r="E33" s="73"/>
      <c r="F33" s="73"/>
    </row>
    <row r="34" spans="1:6" s="399" customFormat="1" ht="14" x14ac:dyDescent="0.3">
      <c r="A34" s="203"/>
      <c r="B34" s="398"/>
      <c r="C34" s="2"/>
      <c r="D34" s="73"/>
      <c r="E34" s="73"/>
      <c r="F34" s="73"/>
    </row>
    <row r="35" spans="1:6" s="399" customFormat="1" ht="14" x14ac:dyDescent="0.3">
      <c r="A35" s="203"/>
      <c r="B35" s="398"/>
      <c r="C35" s="2"/>
      <c r="D35" s="73"/>
      <c r="E35" s="73"/>
      <c r="F35" s="73"/>
    </row>
    <row r="36" spans="1:6" s="399" customFormat="1" ht="14" x14ac:dyDescent="0.3">
      <c r="A36" s="203"/>
      <c r="B36" s="398"/>
      <c r="C36" s="2"/>
      <c r="D36" s="73"/>
      <c r="E36" s="73"/>
      <c r="F36" s="73"/>
    </row>
    <row r="37" spans="1:6" s="399" customFormat="1" ht="14" x14ac:dyDescent="0.3">
      <c r="A37" s="203"/>
      <c r="B37" s="398"/>
      <c r="C37" s="2"/>
      <c r="D37" s="73"/>
      <c r="E37" s="73"/>
      <c r="F37" s="73"/>
    </row>
    <row r="38" spans="1:6" s="399" customFormat="1" ht="14" x14ac:dyDescent="0.3">
      <c r="A38" s="203"/>
      <c r="B38" s="398"/>
      <c r="C38" s="2"/>
      <c r="D38" s="73"/>
      <c r="E38" s="73"/>
      <c r="F38" s="73"/>
    </row>
    <row r="39" spans="1:6" s="399" customFormat="1" ht="14" x14ac:dyDescent="0.3">
      <c r="A39" s="203"/>
      <c r="B39" s="398"/>
      <c r="C39" s="2"/>
      <c r="D39" s="73"/>
      <c r="E39" s="73"/>
      <c r="F39" s="73"/>
    </row>
    <row r="40" spans="1:6" s="399" customFormat="1" ht="14" x14ac:dyDescent="0.3">
      <c r="A40" s="203"/>
      <c r="B40" s="398"/>
      <c r="C40" s="2"/>
      <c r="D40" s="73"/>
      <c r="E40" s="73"/>
      <c r="F40" s="73"/>
    </row>
    <row r="41" spans="1:6" s="399" customFormat="1" ht="14" x14ac:dyDescent="0.3">
      <c r="A41" s="203"/>
      <c r="B41" s="398"/>
      <c r="C41" s="2"/>
      <c r="D41" s="73"/>
      <c r="E41" s="73"/>
      <c r="F41" s="73"/>
    </row>
    <row r="42" spans="1:6" s="399" customFormat="1" ht="14" x14ac:dyDescent="0.3">
      <c r="A42" s="203"/>
      <c r="B42" s="398"/>
      <c r="C42" s="2"/>
      <c r="D42" s="73"/>
      <c r="E42" s="73"/>
      <c r="F42" s="73"/>
    </row>
    <row r="43" spans="1:6" s="399" customFormat="1" ht="14" x14ac:dyDescent="0.3">
      <c r="A43" s="203"/>
      <c r="B43" s="398"/>
      <c r="C43" s="2"/>
      <c r="D43" s="73"/>
      <c r="E43" s="73"/>
      <c r="F43" s="73"/>
    </row>
    <row r="44" spans="1:6" s="399" customFormat="1" ht="14" x14ac:dyDescent="0.3">
      <c r="A44" s="203"/>
      <c r="B44" s="398"/>
      <c r="C44" s="2"/>
      <c r="D44" s="73"/>
      <c r="E44" s="73"/>
      <c r="F44" s="73"/>
    </row>
    <row r="45" spans="1:6" s="399" customFormat="1" ht="14" x14ac:dyDescent="0.3">
      <c r="A45" s="203"/>
      <c r="B45" s="398"/>
      <c r="C45" s="2"/>
      <c r="D45" s="73"/>
      <c r="E45" s="73"/>
      <c r="F45" s="73"/>
    </row>
    <row r="46" spans="1:6" s="399" customFormat="1" ht="14" x14ac:dyDescent="0.3">
      <c r="A46" s="203"/>
      <c r="B46" s="398"/>
      <c r="C46" s="2"/>
      <c r="D46" s="73"/>
      <c r="E46" s="73"/>
      <c r="F46" s="73"/>
    </row>
    <row r="47" spans="1:6" s="399" customFormat="1" ht="14" x14ac:dyDescent="0.3">
      <c r="A47" s="203"/>
      <c r="B47" s="398"/>
      <c r="C47" s="2"/>
      <c r="D47" s="73"/>
      <c r="E47" s="73"/>
      <c r="F47" s="73"/>
    </row>
    <row r="48" spans="1:6" s="399" customFormat="1" ht="14" x14ac:dyDescent="0.3">
      <c r="A48" s="203"/>
      <c r="B48" s="398"/>
      <c r="C48" s="2"/>
      <c r="D48" s="73"/>
      <c r="E48" s="73"/>
      <c r="F48" s="73"/>
    </row>
    <row r="49" spans="1:6" s="399" customFormat="1" ht="14" x14ac:dyDescent="0.3">
      <c r="A49" s="203"/>
      <c r="B49" s="398"/>
      <c r="C49" s="2"/>
      <c r="D49" s="73"/>
      <c r="E49" s="73"/>
      <c r="F49" s="73"/>
    </row>
    <row r="50" spans="1:6" s="399" customFormat="1" ht="14" x14ac:dyDescent="0.3">
      <c r="A50" s="203"/>
      <c r="B50" s="398"/>
      <c r="C50" s="2"/>
      <c r="D50" s="73"/>
      <c r="E50" s="73"/>
      <c r="F50" s="73"/>
    </row>
    <row r="51" spans="1:6" s="399" customFormat="1" ht="14" x14ac:dyDescent="0.3">
      <c r="A51" s="203"/>
      <c r="B51" s="398"/>
      <c r="C51" s="2"/>
      <c r="D51" s="73"/>
      <c r="E51" s="73"/>
      <c r="F51" s="73"/>
    </row>
    <row r="52" spans="1:6" s="399" customFormat="1" ht="14" x14ac:dyDescent="0.3">
      <c r="A52" s="203"/>
      <c r="B52" s="398"/>
      <c r="C52" s="2"/>
      <c r="D52" s="73"/>
      <c r="E52" s="73"/>
      <c r="F52" s="73"/>
    </row>
    <row r="53" spans="1:6" s="399" customFormat="1" ht="14" x14ac:dyDescent="0.3">
      <c r="A53" s="203"/>
      <c r="B53" s="398"/>
      <c r="C53" s="2"/>
      <c r="D53" s="73"/>
      <c r="E53" s="73"/>
      <c r="F53" s="73"/>
    </row>
    <row r="54" spans="1:6" s="399" customFormat="1" ht="14" x14ac:dyDescent="0.3">
      <c r="A54" s="203"/>
      <c r="B54" s="398"/>
      <c r="C54" s="2"/>
      <c r="D54" s="73"/>
      <c r="E54" s="73"/>
      <c r="F54" s="73"/>
    </row>
    <row r="55" spans="1:6" s="399" customFormat="1" ht="14" x14ac:dyDescent="0.3">
      <c r="A55" s="203"/>
      <c r="B55" s="398"/>
      <c r="C55" s="2"/>
      <c r="D55" s="73"/>
      <c r="E55" s="73"/>
      <c r="F55" s="73"/>
    </row>
    <row r="56" spans="1:6" s="399" customFormat="1" ht="14" x14ac:dyDescent="0.3">
      <c r="A56" s="203"/>
      <c r="B56" s="398"/>
      <c r="C56" s="2"/>
      <c r="D56" s="73"/>
      <c r="E56" s="73"/>
      <c r="F56" s="73"/>
    </row>
    <row r="57" spans="1:6" s="399" customFormat="1" ht="14" x14ac:dyDescent="0.3">
      <c r="A57" s="203"/>
      <c r="B57" s="398"/>
      <c r="C57" s="2"/>
      <c r="D57" s="73"/>
      <c r="E57" s="73"/>
      <c r="F57" s="73"/>
    </row>
    <row r="58" spans="1:6" s="399" customFormat="1" ht="14" x14ac:dyDescent="0.3">
      <c r="A58" s="203"/>
      <c r="B58" s="398"/>
      <c r="C58" s="2"/>
      <c r="D58" s="73"/>
      <c r="E58" s="73"/>
      <c r="F58" s="73"/>
    </row>
    <row r="59" spans="1:6" s="399" customFormat="1" ht="14" x14ac:dyDescent="0.3">
      <c r="A59" s="203"/>
      <c r="B59" s="398"/>
      <c r="C59" s="2"/>
      <c r="D59" s="73"/>
      <c r="E59" s="73"/>
      <c r="F59" s="73"/>
    </row>
    <row r="60" spans="1:6" s="399" customFormat="1" ht="14" x14ac:dyDescent="0.3">
      <c r="A60" s="203"/>
      <c r="B60" s="398"/>
      <c r="C60" s="2"/>
      <c r="D60" s="73"/>
      <c r="E60" s="73"/>
      <c r="F60" s="73"/>
    </row>
    <row r="61" spans="1:6" s="399" customFormat="1" ht="14" x14ac:dyDescent="0.3">
      <c r="A61" s="203"/>
      <c r="B61" s="398"/>
      <c r="C61" s="2"/>
      <c r="D61" s="73"/>
      <c r="E61" s="73"/>
      <c r="F61" s="73"/>
    </row>
    <row r="62" spans="1:6" s="399" customFormat="1" ht="14" x14ac:dyDescent="0.3">
      <c r="A62" s="203"/>
      <c r="B62" s="398"/>
      <c r="C62" s="2"/>
      <c r="D62" s="73"/>
      <c r="E62" s="73"/>
      <c r="F62" s="73"/>
    </row>
    <row r="63" spans="1:6" s="399" customFormat="1" ht="14" x14ac:dyDescent="0.3">
      <c r="A63" s="203"/>
      <c r="B63" s="398"/>
      <c r="C63" s="2"/>
      <c r="D63" s="73"/>
      <c r="E63" s="73"/>
      <c r="F63" s="73"/>
    </row>
    <row r="64" spans="1:6" s="399" customFormat="1" ht="14" x14ac:dyDescent="0.3">
      <c r="A64" s="203"/>
      <c r="B64" s="398"/>
      <c r="C64" s="2"/>
      <c r="D64" s="73"/>
      <c r="E64" s="73"/>
      <c r="F64" s="73"/>
    </row>
    <row r="65" spans="1:6" s="399" customFormat="1" ht="14" x14ac:dyDescent="0.3">
      <c r="A65" s="203"/>
      <c r="B65" s="398"/>
      <c r="C65" s="2"/>
      <c r="D65" s="73"/>
      <c r="E65" s="73"/>
      <c r="F65" s="73"/>
    </row>
    <row r="66" spans="1:6" s="399" customFormat="1" ht="14" x14ac:dyDescent="0.3">
      <c r="A66" s="203"/>
      <c r="B66" s="398"/>
      <c r="C66" s="2"/>
      <c r="D66" s="73"/>
      <c r="E66" s="73"/>
      <c r="F66" s="73"/>
    </row>
    <row r="67" spans="1:6" s="399" customFormat="1" ht="14" x14ac:dyDescent="0.3">
      <c r="A67" s="203"/>
      <c r="B67" s="398"/>
      <c r="C67" s="2"/>
      <c r="D67" s="73"/>
      <c r="E67" s="73"/>
      <c r="F67" s="73"/>
    </row>
    <row r="68" spans="1:6" s="399" customFormat="1" ht="14" x14ac:dyDescent="0.3">
      <c r="A68" s="203"/>
      <c r="B68" s="398"/>
      <c r="C68" s="2"/>
      <c r="D68" s="73"/>
      <c r="E68" s="73"/>
      <c r="F68" s="73"/>
    </row>
    <row r="69" spans="1:6" s="399" customFormat="1" ht="14" x14ac:dyDescent="0.3">
      <c r="A69" s="203"/>
      <c r="B69" s="398"/>
      <c r="C69" s="2"/>
      <c r="D69" s="73"/>
      <c r="E69" s="73"/>
      <c r="F69" s="73"/>
    </row>
    <row r="70" spans="1:6" s="399" customFormat="1" ht="14" x14ac:dyDescent="0.3">
      <c r="A70" s="203"/>
      <c r="B70" s="398"/>
      <c r="C70" s="2"/>
      <c r="D70" s="73"/>
      <c r="E70" s="73"/>
      <c r="F70" s="73"/>
    </row>
    <row r="71" spans="1:6" s="399" customFormat="1" ht="14" x14ac:dyDescent="0.3">
      <c r="A71" s="203"/>
      <c r="B71" s="398"/>
      <c r="C71" s="2"/>
      <c r="D71" s="73"/>
      <c r="E71" s="73"/>
      <c r="F71" s="73"/>
    </row>
    <row r="72" spans="1:6" s="399" customFormat="1" ht="14" x14ac:dyDescent="0.3">
      <c r="A72" s="203"/>
      <c r="B72" s="398"/>
      <c r="C72" s="2"/>
      <c r="D72" s="73"/>
      <c r="E72" s="73"/>
      <c r="F72" s="73"/>
    </row>
    <row r="73" spans="1:6" s="399" customFormat="1" ht="14" x14ac:dyDescent="0.3">
      <c r="A73" s="203"/>
      <c r="B73" s="398"/>
      <c r="C73" s="2"/>
      <c r="D73" s="73"/>
      <c r="E73" s="73"/>
      <c r="F73" s="73"/>
    </row>
    <row r="74" spans="1:6" s="399" customFormat="1" ht="14" x14ac:dyDescent="0.3">
      <c r="A74" s="203"/>
      <c r="B74" s="398"/>
      <c r="C74" s="2"/>
      <c r="D74" s="73"/>
      <c r="E74" s="73"/>
      <c r="F74" s="73"/>
    </row>
    <row r="75" spans="1:6" s="399" customFormat="1" ht="14" x14ac:dyDescent="0.3">
      <c r="A75" s="203"/>
      <c r="B75" s="398"/>
      <c r="C75" s="2"/>
      <c r="D75" s="73"/>
      <c r="E75" s="73"/>
      <c r="F75" s="73"/>
    </row>
    <row r="76" spans="1:6" s="399" customFormat="1" ht="14" x14ac:dyDescent="0.3">
      <c r="A76" s="203"/>
      <c r="B76" s="398"/>
      <c r="C76" s="2"/>
      <c r="D76" s="73"/>
      <c r="E76" s="73"/>
      <c r="F76" s="73"/>
    </row>
    <row r="77" spans="1:6" s="399" customFormat="1" ht="14" x14ac:dyDescent="0.3">
      <c r="A77" s="203"/>
      <c r="B77" s="398"/>
      <c r="C77" s="2"/>
      <c r="D77" s="73"/>
      <c r="E77" s="73"/>
      <c r="F77" s="73"/>
    </row>
    <row r="78" spans="1:6" s="399" customFormat="1" ht="14" x14ac:dyDescent="0.3">
      <c r="A78" s="203"/>
      <c r="B78" s="398"/>
      <c r="C78" s="2"/>
      <c r="D78" s="73"/>
      <c r="E78" s="73"/>
      <c r="F78" s="73"/>
    </row>
    <row r="79" spans="1:6" s="399" customFormat="1" ht="14" x14ac:dyDescent="0.3">
      <c r="A79" s="203"/>
      <c r="B79" s="398"/>
      <c r="C79" s="2"/>
      <c r="D79" s="73"/>
      <c r="E79" s="73"/>
      <c r="F79" s="73"/>
    </row>
    <row r="80" spans="1:6" s="399" customFormat="1" ht="14" x14ac:dyDescent="0.3">
      <c r="A80" s="203"/>
      <c r="B80" s="398"/>
      <c r="C80" s="2"/>
      <c r="D80" s="73"/>
      <c r="E80" s="73"/>
      <c r="F80" s="73"/>
    </row>
    <row r="81" spans="1:6" s="399" customFormat="1" ht="14" x14ac:dyDescent="0.3">
      <c r="A81" s="203"/>
      <c r="B81" s="398"/>
      <c r="C81" s="2"/>
      <c r="D81" s="73"/>
      <c r="E81" s="73"/>
      <c r="F81" s="73"/>
    </row>
    <row r="82" spans="1:6" s="399" customFormat="1" ht="14" x14ac:dyDescent="0.3">
      <c r="A82" s="203"/>
      <c r="B82" s="398"/>
      <c r="C82" s="2"/>
      <c r="D82" s="73"/>
      <c r="E82" s="73"/>
      <c r="F82" s="73"/>
    </row>
    <row r="83" spans="1:6" s="399" customFormat="1" ht="14" x14ac:dyDescent="0.3">
      <c r="A83" s="203"/>
      <c r="B83" s="398"/>
      <c r="C83" s="2"/>
      <c r="D83" s="73"/>
      <c r="E83" s="73"/>
      <c r="F83" s="73"/>
    </row>
    <row r="84" spans="1:6" s="399" customFormat="1" ht="14" x14ac:dyDescent="0.3">
      <c r="A84" s="203"/>
      <c r="B84" s="398"/>
      <c r="C84" s="2"/>
      <c r="D84" s="73"/>
      <c r="E84" s="73"/>
      <c r="F84" s="73"/>
    </row>
    <row r="85" spans="1:6" s="399" customFormat="1" ht="14" x14ac:dyDescent="0.3">
      <c r="A85" s="203"/>
      <c r="B85" s="398"/>
      <c r="C85" s="2"/>
      <c r="D85" s="73"/>
      <c r="E85" s="73"/>
      <c r="F85" s="73"/>
    </row>
    <row r="86" spans="1:6" s="399" customFormat="1" ht="14" x14ac:dyDescent="0.3">
      <c r="A86" s="203"/>
      <c r="B86" s="398"/>
      <c r="C86" s="2"/>
      <c r="D86" s="73"/>
      <c r="E86" s="73"/>
      <c r="F86" s="73"/>
    </row>
    <row r="87" spans="1:6" s="399" customFormat="1" ht="14" x14ac:dyDescent="0.3">
      <c r="A87" s="203"/>
      <c r="B87" s="398"/>
      <c r="C87" s="2"/>
      <c r="D87" s="73"/>
      <c r="E87" s="73"/>
      <c r="F87" s="73"/>
    </row>
    <row r="88" spans="1:6" s="399" customFormat="1" ht="14" x14ac:dyDescent="0.3">
      <c r="A88" s="203"/>
      <c r="B88" s="398"/>
      <c r="C88" s="2"/>
      <c r="D88" s="73"/>
      <c r="E88" s="73"/>
      <c r="F88" s="73"/>
    </row>
    <row r="89" spans="1:6" s="399" customFormat="1" ht="14" x14ac:dyDescent="0.3">
      <c r="A89" s="203"/>
      <c r="B89" s="398"/>
      <c r="C89" s="2"/>
      <c r="D89" s="73"/>
      <c r="E89" s="73"/>
      <c r="F89" s="73"/>
    </row>
    <row r="90" spans="1:6" s="399" customFormat="1" ht="14" x14ac:dyDescent="0.3">
      <c r="A90" s="203"/>
      <c r="B90" s="398"/>
      <c r="C90" s="2"/>
      <c r="D90" s="73"/>
      <c r="E90" s="73"/>
      <c r="F90" s="73"/>
    </row>
    <row r="91" spans="1:6" s="399" customFormat="1" ht="14" x14ac:dyDescent="0.3">
      <c r="A91" s="203"/>
      <c r="B91" s="398"/>
      <c r="C91" s="2"/>
      <c r="D91" s="73"/>
      <c r="E91" s="73"/>
      <c r="F91" s="73"/>
    </row>
    <row r="92" spans="1:6" s="399" customFormat="1" ht="14" x14ac:dyDescent="0.3">
      <c r="A92" s="203"/>
      <c r="B92" s="398"/>
      <c r="C92" s="2"/>
      <c r="D92" s="73"/>
      <c r="E92" s="73"/>
      <c r="F92" s="73"/>
    </row>
    <row r="93" spans="1:6" s="399" customFormat="1" ht="14" x14ac:dyDescent="0.3">
      <c r="A93" s="203"/>
      <c r="B93" s="398"/>
      <c r="C93" s="2"/>
      <c r="D93" s="73"/>
      <c r="E93" s="73"/>
      <c r="F93" s="73"/>
    </row>
    <row r="94" spans="1:6" s="399" customFormat="1" ht="14" x14ac:dyDescent="0.3">
      <c r="A94" s="203"/>
      <c r="B94" s="398"/>
      <c r="C94" s="2"/>
      <c r="D94" s="73"/>
      <c r="E94" s="73"/>
      <c r="F94" s="73"/>
    </row>
    <row r="95" spans="1:6" s="399" customFormat="1" ht="14" x14ac:dyDescent="0.3">
      <c r="A95" s="203"/>
      <c r="B95" s="398"/>
      <c r="C95" s="2"/>
      <c r="D95" s="73"/>
      <c r="E95" s="73"/>
      <c r="F95" s="73"/>
    </row>
    <row r="96" spans="1:6" s="399" customFormat="1" ht="14" x14ac:dyDescent="0.3">
      <c r="A96" s="203"/>
      <c r="B96" s="398"/>
      <c r="C96" s="2"/>
      <c r="D96" s="73"/>
      <c r="E96" s="73"/>
      <c r="F96" s="73"/>
    </row>
    <row r="97" spans="1:6" s="399" customFormat="1" ht="14" x14ac:dyDescent="0.3">
      <c r="A97" s="203"/>
      <c r="B97" s="398"/>
      <c r="C97" s="2"/>
      <c r="D97" s="73"/>
      <c r="E97" s="73"/>
      <c r="F97" s="73"/>
    </row>
    <row r="98" spans="1:6" s="399" customFormat="1" ht="14" x14ac:dyDescent="0.3">
      <c r="A98" s="203"/>
      <c r="B98" s="398"/>
      <c r="C98" s="2"/>
      <c r="D98" s="73"/>
      <c r="E98" s="73"/>
      <c r="F98" s="73"/>
    </row>
    <row r="99" spans="1:6" s="399" customFormat="1" ht="14" x14ac:dyDescent="0.3">
      <c r="A99" s="203"/>
      <c r="B99" s="398"/>
      <c r="C99" s="2"/>
      <c r="D99" s="73"/>
      <c r="E99" s="73"/>
      <c r="F99" s="73"/>
    </row>
    <row r="100" spans="1:6" s="399" customFormat="1" ht="14" x14ac:dyDescent="0.3">
      <c r="A100" s="203"/>
      <c r="B100" s="398"/>
      <c r="C100" s="2"/>
      <c r="D100" s="73"/>
      <c r="E100" s="73"/>
      <c r="F100" s="73"/>
    </row>
    <row r="101" spans="1:6" s="399" customFormat="1" ht="14" x14ac:dyDescent="0.3">
      <c r="A101" s="203"/>
      <c r="B101" s="398"/>
      <c r="C101" s="2"/>
      <c r="D101" s="73"/>
      <c r="E101" s="73"/>
      <c r="F101" s="73"/>
    </row>
    <row r="102" spans="1:6" s="399" customFormat="1" ht="14" x14ac:dyDescent="0.3">
      <c r="A102" s="203"/>
      <c r="B102" s="398"/>
      <c r="C102" s="2"/>
      <c r="D102" s="73"/>
      <c r="E102" s="73"/>
      <c r="F102" s="73"/>
    </row>
    <row r="103" spans="1:6" s="399" customFormat="1" ht="14" x14ac:dyDescent="0.3">
      <c r="A103" s="203"/>
      <c r="B103" s="398"/>
      <c r="C103" s="2"/>
      <c r="D103" s="73"/>
      <c r="E103" s="73"/>
      <c r="F103" s="73"/>
    </row>
    <row r="104" spans="1:6" s="399" customFormat="1" ht="14" x14ac:dyDescent="0.3">
      <c r="A104" s="203"/>
      <c r="B104" s="398"/>
      <c r="C104" s="2"/>
      <c r="D104" s="73"/>
      <c r="E104" s="73"/>
      <c r="F104" s="73"/>
    </row>
    <row r="105" spans="1:6" s="399" customFormat="1" ht="14" x14ac:dyDescent="0.3">
      <c r="A105" s="203"/>
      <c r="B105" s="398"/>
      <c r="C105" s="2"/>
      <c r="D105" s="73"/>
      <c r="E105" s="73"/>
      <c r="F105" s="73"/>
    </row>
    <row r="106" spans="1:6" s="399" customFormat="1" ht="14" x14ac:dyDescent="0.3">
      <c r="A106" s="203"/>
      <c r="B106" s="398"/>
      <c r="C106" s="2"/>
      <c r="D106" s="73"/>
      <c r="E106" s="73"/>
      <c r="F106" s="73"/>
    </row>
    <row r="107" spans="1:6" s="399" customFormat="1" ht="14" x14ac:dyDescent="0.3">
      <c r="A107" s="203"/>
      <c r="B107" s="398"/>
      <c r="C107" s="2"/>
      <c r="D107" s="73"/>
      <c r="E107" s="73"/>
      <c r="F107" s="73"/>
    </row>
    <row r="108" spans="1:6" s="399" customFormat="1" ht="14" x14ac:dyDescent="0.3">
      <c r="A108" s="203"/>
      <c r="B108" s="398"/>
      <c r="C108" s="2"/>
      <c r="D108" s="73"/>
      <c r="E108" s="73"/>
      <c r="F108" s="73"/>
    </row>
    <row r="109" spans="1:6" s="399" customFormat="1" ht="14" x14ac:dyDescent="0.3">
      <c r="A109" s="203"/>
      <c r="B109" s="398"/>
      <c r="C109" s="2"/>
      <c r="D109" s="73"/>
      <c r="E109" s="73"/>
      <c r="F109" s="73"/>
    </row>
    <row r="110" spans="1:6" s="399" customFormat="1" ht="14" x14ac:dyDescent="0.3">
      <c r="A110" s="203"/>
      <c r="B110" s="398"/>
      <c r="C110" s="2"/>
      <c r="D110" s="73"/>
      <c r="E110" s="73"/>
      <c r="F110" s="73"/>
    </row>
    <row r="111" spans="1:6" s="399" customFormat="1" ht="14" x14ac:dyDescent="0.3">
      <c r="A111" s="203"/>
      <c r="B111" s="398"/>
      <c r="C111" s="2"/>
      <c r="D111" s="73"/>
      <c r="E111" s="73"/>
      <c r="F111" s="73"/>
    </row>
    <row r="112" spans="1:6" s="399" customFormat="1" ht="14" x14ac:dyDescent="0.3">
      <c r="A112" s="203"/>
      <c r="B112" s="398"/>
      <c r="C112" s="2"/>
      <c r="D112" s="73"/>
      <c r="E112" s="73"/>
      <c r="F112" s="73"/>
    </row>
    <row r="113" spans="1:6" s="399" customFormat="1" ht="14" x14ac:dyDescent="0.3">
      <c r="A113" s="203"/>
      <c r="B113" s="398"/>
      <c r="C113" s="2"/>
      <c r="D113" s="73"/>
      <c r="E113" s="73"/>
      <c r="F113" s="73"/>
    </row>
    <row r="114" spans="1:6" s="399" customFormat="1" ht="14" x14ac:dyDescent="0.3">
      <c r="A114" s="203"/>
      <c r="B114" s="398"/>
      <c r="C114" s="2"/>
      <c r="D114" s="73"/>
      <c r="E114" s="73"/>
      <c r="F114" s="73"/>
    </row>
    <row r="115" spans="1:6" s="399" customFormat="1" ht="14" x14ac:dyDescent="0.3">
      <c r="A115" s="203"/>
      <c r="B115" s="398"/>
      <c r="C115" s="2"/>
      <c r="D115" s="73"/>
      <c r="E115" s="73"/>
      <c r="F115" s="73"/>
    </row>
    <row r="116" spans="1:6" s="399" customFormat="1" ht="14" x14ac:dyDescent="0.3">
      <c r="A116" s="203"/>
      <c r="B116" s="398"/>
      <c r="C116" s="2"/>
      <c r="D116" s="73"/>
      <c r="E116" s="73"/>
      <c r="F116" s="73"/>
    </row>
    <row r="117" spans="1:6" s="399" customFormat="1" ht="14" x14ac:dyDescent="0.3">
      <c r="A117" s="203"/>
      <c r="B117" s="398"/>
      <c r="C117" s="2"/>
      <c r="D117" s="73"/>
      <c r="E117" s="73"/>
      <c r="F117" s="73"/>
    </row>
    <row r="118" spans="1:6" s="399" customFormat="1" ht="14" x14ac:dyDescent="0.3">
      <c r="A118" s="203"/>
      <c r="B118" s="398"/>
      <c r="C118" s="2"/>
      <c r="D118" s="73"/>
      <c r="E118" s="73"/>
      <c r="F118" s="73"/>
    </row>
    <row r="119" spans="1:6" s="399" customFormat="1" ht="14" x14ac:dyDescent="0.3">
      <c r="A119" s="203"/>
      <c r="B119" s="398"/>
      <c r="C119" s="2"/>
      <c r="D119" s="73"/>
      <c r="E119" s="73"/>
      <c r="F119" s="73"/>
    </row>
    <row r="120" spans="1:6" s="399" customFormat="1" ht="14" x14ac:dyDescent="0.3">
      <c r="A120" s="203"/>
      <c r="B120" s="398"/>
      <c r="C120" s="2"/>
      <c r="D120" s="73"/>
      <c r="E120" s="73"/>
      <c r="F120" s="73"/>
    </row>
    <row r="121" spans="1:6" s="399" customFormat="1" ht="14" x14ac:dyDescent="0.3">
      <c r="A121" s="203"/>
      <c r="B121" s="398"/>
      <c r="C121" s="2"/>
      <c r="D121" s="73"/>
      <c r="E121" s="73"/>
      <c r="F121" s="73"/>
    </row>
    <row r="122" spans="1:6" s="399" customFormat="1" ht="14" x14ac:dyDescent="0.3">
      <c r="A122" s="203"/>
      <c r="B122" s="398"/>
      <c r="C122" s="2"/>
      <c r="D122" s="73"/>
      <c r="E122" s="73"/>
      <c r="F122" s="73"/>
    </row>
    <row r="123" spans="1:6" s="399" customFormat="1" ht="14" x14ac:dyDescent="0.3">
      <c r="A123" s="203"/>
      <c r="B123" s="398"/>
      <c r="C123" s="2"/>
      <c r="D123" s="73"/>
      <c r="E123" s="73"/>
      <c r="F123" s="73"/>
    </row>
    <row r="124" spans="1:6" s="399" customFormat="1" ht="14" x14ac:dyDescent="0.3">
      <c r="A124" s="203"/>
      <c r="B124" s="398"/>
      <c r="C124" s="2"/>
      <c r="D124" s="73"/>
      <c r="E124" s="73"/>
      <c r="F124" s="73"/>
    </row>
    <row r="125" spans="1:6" s="399" customFormat="1" ht="14" x14ac:dyDescent="0.3">
      <c r="A125" s="203"/>
      <c r="B125" s="398"/>
      <c r="C125" s="2"/>
      <c r="D125" s="73"/>
      <c r="E125" s="73"/>
      <c r="F125" s="73"/>
    </row>
    <row r="126" spans="1:6" s="399" customFormat="1" ht="14" x14ac:dyDescent="0.3">
      <c r="A126" s="203"/>
      <c r="B126" s="398"/>
      <c r="C126" s="2"/>
      <c r="D126" s="73"/>
      <c r="E126" s="73"/>
      <c r="F126" s="73"/>
    </row>
    <row r="127" spans="1:6" s="399" customFormat="1" ht="14" x14ac:dyDescent="0.3">
      <c r="A127" s="203"/>
      <c r="B127" s="398"/>
      <c r="C127" s="2"/>
      <c r="D127" s="73"/>
      <c r="E127" s="73"/>
      <c r="F127" s="73"/>
    </row>
    <row r="128" spans="1:6" s="399" customFormat="1" ht="14" x14ac:dyDescent="0.3">
      <c r="A128" s="203"/>
      <c r="B128" s="398"/>
      <c r="C128" s="2"/>
      <c r="D128" s="73"/>
      <c r="E128" s="73"/>
      <c r="F128" s="73"/>
    </row>
    <row r="129" spans="1:6" s="399" customFormat="1" ht="14" x14ac:dyDescent="0.3">
      <c r="A129" s="203"/>
      <c r="B129" s="398"/>
      <c r="C129" s="2"/>
      <c r="D129" s="73"/>
      <c r="E129" s="73"/>
      <c r="F129" s="73"/>
    </row>
    <row r="130" spans="1:6" s="399" customFormat="1" ht="14" x14ac:dyDescent="0.3">
      <c r="A130" s="203"/>
      <c r="B130" s="398"/>
      <c r="C130" s="2"/>
      <c r="D130" s="73"/>
      <c r="E130" s="73"/>
      <c r="F130" s="73"/>
    </row>
    <row r="131" spans="1:6" s="399" customFormat="1" ht="14" x14ac:dyDescent="0.3">
      <c r="A131" s="203"/>
      <c r="B131" s="398"/>
      <c r="C131" s="2"/>
      <c r="D131" s="73"/>
      <c r="E131" s="73"/>
      <c r="F131" s="73"/>
    </row>
    <row r="132" spans="1:6" s="399" customFormat="1" ht="14" x14ac:dyDescent="0.3">
      <c r="A132" s="203"/>
      <c r="B132" s="398"/>
      <c r="C132" s="2"/>
      <c r="D132" s="73"/>
      <c r="E132" s="73"/>
      <c r="F132" s="73"/>
    </row>
    <row r="133" spans="1:6" s="399" customFormat="1" ht="14" x14ac:dyDescent="0.3">
      <c r="A133" s="203"/>
      <c r="B133" s="398"/>
      <c r="C133" s="2"/>
      <c r="D133" s="73"/>
      <c r="E133" s="73"/>
      <c r="F133" s="73"/>
    </row>
    <row r="134" spans="1:6" s="399" customFormat="1" ht="14" x14ac:dyDescent="0.3">
      <c r="A134" s="203"/>
      <c r="B134" s="398"/>
      <c r="C134" s="2"/>
      <c r="D134" s="73"/>
      <c r="E134" s="73"/>
      <c r="F134" s="73"/>
    </row>
    <row r="135" spans="1:6" s="399" customFormat="1" ht="14" x14ac:dyDescent="0.3">
      <c r="A135" s="203"/>
      <c r="B135" s="398"/>
      <c r="C135" s="2"/>
      <c r="D135" s="73"/>
      <c r="E135" s="73"/>
      <c r="F135" s="73"/>
    </row>
    <row r="136" spans="1:6" s="399" customFormat="1" ht="14" x14ac:dyDescent="0.3">
      <c r="A136" s="203"/>
      <c r="B136" s="398"/>
      <c r="C136" s="2"/>
      <c r="D136" s="73"/>
      <c r="E136" s="73"/>
      <c r="F136" s="73"/>
    </row>
    <row r="137" spans="1:6" s="399" customFormat="1" ht="14" x14ac:dyDescent="0.3">
      <c r="A137" s="203"/>
      <c r="B137" s="398"/>
      <c r="C137" s="2"/>
      <c r="D137" s="73"/>
      <c r="E137" s="73"/>
      <c r="F137" s="73"/>
    </row>
    <row r="138" spans="1:6" s="399" customFormat="1" ht="14" x14ac:dyDescent="0.3">
      <c r="A138" s="203"/>
      <c r="B138" s="398"/>
      <c r="C138" s="2"/>
      <c r="D138" s="73"/>
      <c r="E138" s="73"/>
      <c r="F138" s="73"/>
    </row>
    <row r="139" spans="1:6" s="399" customFormat="1" ht="14" x14ac:dyDescent="0.3">
      <c r="A139" s="203"/>
      <c r="B139" s="398"/>
      <c r="C139" s="2"/>
      <c r="D139" s="73"/>
      <c r="E139" s="73"/>
      <c r="F139" s="73"/>
    </row>
    <row r="140" spans="1:6" s="399" customFormat="1" ht="14" x14ac:dyDescent="0.3">
      <c r="A140" s="203"/>
      <c r="B140" s="398"/>
      <c r="C140" s="2"/>
      <c r="D140" s="73"/>
      <c r="E140" s="73"/>
      <c r="F140" s="73"/>
    </row>
    <row r="141" spans="1:6" s="399" customFormat="1" ht="14" x14ac:dyDescent="0.3">
      <c r="A141" s="203"/>
      <c r="B141" s="398"/>
      <c r="C141" s="2"/>
      <c r="D141" s="73"/>
      <c r="E141" s="73"/>
      <c r="F141" s="73"/>
    </row>
    <row r="142" spans="1:6" s="399" customFormat="1" ht="14" x14ac:dyDescent="0.3">
      <c r="A142" s="203"/>
      <c r="B142" s="398"/>
      <c r="C142" s="2"/>
      <c r="D142" s="73"/>
      <c r="E142" s="73"/>
      <c r="F142" s="73"/>
    </row>
    <row r="143" spans="1:6" s="399" customFormat="1" ht="14" x14ac:dyDescent="0.3">
      <c r="A143" s="203"/>
      <c r="B143" s="398"/>
      <c r="C143" s="2"/>
      <c r="D143" s="73"/>
      <c r="E143" s="73"/>
      <c r="F143" s="73"/>
    </row>
    <row r="144" spans="1:6" s="399" customFormat="1" ht="14" x14ac:dyDescent="0.3">
      <c r="A144" s="203"/>
      <c r="B144" s="398"/>
      <c r="C144" s="2"/>
      <c r="D144" s="73"/>
      <c r="E144" s="73"/>
      <c r="F144" s="73"/>
    </row>
    <row r="145" spans="1:6" s="399" customFormat="1" ht="14" x14ac:dyDescent="0.3">
      <c r="A145" s="203"/>
      <c r="B145" s="398"/>
      <c r="C145" s="2"/>
      <c r="D145" s="73"/>
      <c r="E145" s="73"/>
      <c r="F145" s="73"/>
    </row>
    <row r="146" spans="1:6" s="399" customFormat="1" ht="14" x14ac:dyDescent="0.3">
      <c r="A146" s="203"/>
      <c r="B146" s="398"/>
      <c r="C146" s="2"/>
      <c r="D146" s="73"/>
      <c r="E146" s="73"/>
      <c r="F146" s="73"/>
    </row>
    <row r="147" spans="1:6" s="399" customFormat="1" ht="14" x14ac:dyDescent="0.3">
      <c r="A147" s="203"/>
      <c r="B147" s="398"/>
      <c r="C147" s="2"/>
      <c r="D147" s="73"/>
      <c r="E147" s="73"/>
      <c r="F147" s="73"/>
    </row>
    <row r="148" spans="1:6" s="399" customFormat="1" ht="14" x14ac:dyDescent="0.3">
      <c r="A148" s="203"/>
      <c r="B148" s="398"/>
      <c r="C148" s="2"/>
      <c r="D148" s="73"/>
      <c r="E148" s="73"/>
      <c r="F148" s="73"/>
    </row>
    <row r="149" spans="1:6" s="399" customFormat="1" ht="14" x14ac:dyDescent="0.3">
      <c r="A149" s="203"/>
      <c r="B149" s="398"/>
      <c r="C149" s="2"/>
      <c r="D149" s="73"/>
      <c r="E149" s="73"/>
      <c r="F149" s="73"/>
    </row>
    <row r="150" spans="1:6" s="399" customFormat="1" ht="14" x14ac:dyDescent="0.3">
      <c r="A150" s="203"/>
      <c r="B150" s="398"/>
      <c r="C150" s="2"/>
      <c r="D150" s="73"/>
      <c r="E150" s="73"/>
      <c r="F150" s="73"/>
    </row>
    <row r="151" spans="1:6" s="399" customFormat="1" ht="14" x14ac:dyDescent="0.3">
      <c r="A151" s="203"/>
      <c r="B151" s="398"/>
      <c r="C151" s="2"/>
      <c r="D151" s="73"/>
      <c r="E151" s="73"/>
      <c r="F151" s="73"/>
    </row>
    <row r="152" spans="1:6" s="399" customFormat="1" ht="14" x14ac:dyDescent="0.3">
      <c r="A152" s="203"/>
      <c r="B152" s="398"/>
      <c r="C152" s="2"/>
      <c r="D152" s="73"/>
      <c r="E152" s="73"/>
      <c r="F152" s="73"/>
    </row>
    <row r="153" spans="1:6" s="399" customFormat="1" ht="14" x14ac:dyDescent="0.3">
      <c r="A153" s="203"/>
      <c r="B153" s="398"/>
      <c r="C153" s="2"/>
      <c r="D153" s="73"/>
      <c r="E153" s="73"/>
      <c r="F153" s="73"/>
    </row>
    <row r="154" spans="1:6" s="399" customFormat="1" ht="14" x14ac:dyDescent="0.3">
      <c r="A154" s="203"/>
      <c r="B154" s="398"/>
      <c r="C154" s="2"/>
      <c r="D154" s="73"/>
      <c r="E154" s="73"/>
      <c r="F154" s="73"/>
    </row>
    <row r="155" spans="1:6" s="399" customFormat="1" ht="14" x14ac:dyDescent="0.3">
      <c r="A155" s="203"/>
      <c r="B155" s="398"/>
      <c r="C155" s="2"/>
      <c r="D155" s="73"/>
      <c r="E155" s="73"/>
      <c r="F155" s="73"/>
    </row>
    <row r="156" spans="1:6" s="399" customFormat="1" ht="14" x14ac:dyDescent="0.3">
      <c r="A156" s="203"/>
      <c r="B156" s="398"/>
      <c r="C156" s="2"/>
      <c r="D156" s="73"/>
      <c r="E156" s="73"/>
      <c r="F156" s="73"/>
    </row>
    <row r="157" spans="1:6" s="399" customFormat="1" ht="14" x14ac:dyDescent="0.3">
      <c r="A157" s="203"/>
      <c r="B157" s="398"/>
      <c r="C157" s="2"/>
      <c r="D157" s="73"/>
      <c r="E157" s="73"/>
      <c r="F157" s="73"/>
    </row>
    <row r="158" spans="1:6" s="399" customFormat="1" ht="14" x14ac:dyDescent="0.3">
      <c r="A158" s="203"/>
      <c r="B158" s="398"/>
      <c r="C158" s="2"/>
      <c r="D158" s="73"/>
      <c r="E158" s="73"/>
      <c r="F158" s="73"/>
    </row>
    <row r="159" spans="1:6" s="399" customFormat="1" ht="14" x14ac:dyDescent="0.3">
      <c r="A159" s="203"/>
      <c r="B159" s="398"/>
      <c r="C159" s="2"/>
      <c r="D159" s="73"/>
      <c r="E159" s="73"/>
      <c r="F159" s="73"/>
    </row>
    <row r="160" spans="1:6" s="399" customFormat="1" ht="14" x14ac:dyDescent="0.3">
      <c r="A160" s="203"/>
      <c r="B160" s="398"/>
      <c r="C160" s="2"/>
      <c r="D160" s="73"/>
      <c r="E160" s="73"/>
      <c r="F160" s="73"/>
    </row>
    <row r="161" spans="1:6" s="399" customFormat="1" ht="14" x14ac:dyDescent="0.3">
      <c r="A161" s="203"/>
      <c r="B161" s="398"/>
      <c r="C161" s="2"/>
      <c r="D161" s="73"/>
      <c r="E161" s="73"/>
      <c r="F161" s="73"/>
    </row>
    <row r="162" spans="1:6" s="399" customFormat="1" ht="14" x14ac:dyDescent="0.3">
      <c r="A162" s="203"/>
      <c r="B162" s="398"/>
      <c r="C162" s="2"/>
      <c r="D162" s="73"/>
      <c r="E162" s="73"/>
      <c r="F162" s="73"/>
    </row>
    <row r="163" spans="1:6" s="399" customFormat="1" ht="14" x14ac:dyDescent="0.3">
      <c r="A163" s="203"/>
      <c r="B163" s="398"/>
      <c r="C163" s="2"/>
      <c r="D163" s="73"/>
      <c r="E163" s="73"/>
      <c r="F163" s="73"/>
    </row>
    <row r="164" spans="1:6" s="399" customFormat="1" ht="14" x14ac:dyDescent="0.3">
      <c r="A164" s="203"/>
      <c r="B164" s="398"/>
      <c r="C164" s="2"/>
      <c r="D164" s="73"/>
      <c r="E164" s="73"/>
      <c r="F164" s="73"/>
    </row>
    <row r="165" spans="1:6" s="399" customFormat="1" ht="14" x14ac:dyDescent="0.3">
      <c r="A165" s="203"/>
      <c r="B165" s="398"/>
      <c r="C165" s="2"/>
      <c r="D165" s="73"/>
      <c r="E165" s="73"/>
      <c r="F165" s="73"/>
    </row>
    <row r="166" spans="1:6" s="399" customFormat="1" ht="14" x14ac:dyDescent="0.3">
      <c r="A166" s="203"/>
      <c r="B166" s="398"/>
      <c r="C166" s="2"/>
      <c r="D166" s="73"/>
      <c r="E166" s="73"/>
      <c r="F166" s="73"/>
    </row>
    <row r="167" spans="1:6" s="399" customFormat="1" ht="14" x14ac:dyDescent="0.3">
      <c r="A167" s="203"/>
      <c r="B167" s="398"/>
      <c r="C167" s="2"/>
      <c r="D167" s="73"/>
      <c r="E167" s="73"/>
      <c r="F167" s="73"/>
    </row>
    <row r="168" spans="1:6" s="399" customFormat="1" ht="14" x14ac:dyDescent="0.3">
      <c r="A168" s="203"/>
      <c r="B168" s="398"/>
      <c r="C168" s="2"/>
      <c r="D168" s="73"/>
      <c r="E168" s="73"/>
      <c r="F168" s="73"/>
    </row>
    <row r="169" spans="1:6" s="399" customFormat="1" ht="14" x14ac:dyDescent="0.3">
      <c r="A169" s="203"/>
      <c r="B169" s="398"/>
      <c r="C169" s="2"/>
      <c r="D169" s="73"/>
      <c r="E169" s="73"/>
      <c r="F169" s="73"/>
    </row>
    <row r="170" spans="1:6" s="399" customFormat="1" ht="14" x14ac:dyDescent="0.3">
      <c r="A170" s="203"/>
      <c r="B170" s="398"/>
      <c r="C170" s="2"/>
      <c r="D170" s="73"/>
      <c r="E170" s="73"/>
      <c r="F170" s="73"/>
    </row>
    <row r="171" spans="1:6" s="399" customFormat="1" ht="14" x14ac:dyDescent="0.3">
      <c r="A171" s="203"/>
      <c r="B171" s="398"/>
      <c r="C171" s="2"/>
      <c r="D171" s="73"/>
      <c r="E171" s="73"/>
      <c r="F171" s="73"/>
    </row>
    <row r="172" spans="1:6" s="399" customFormat="1" ht="14" x14ac:dyDescent="0.3">
      <c r="A172" s="203"/>
      <c r="B172" s="398"/>
      <c r="C172" s="2"/>
      <c r="D172" s="73"/>
      <c r="E172" s="73"/>
      <c r="F172" s="73"/>
    </row>
    <row r="173" spans="1:6" s="399" customFormat="1" ht="14" x14ac:dyDescent="0.3">
      <c r="A173" s="203"/>
      <c r="B173" s="398"/>
      <c r="C173" s="2"/>
      <c r="D173" s="73"/>
      <c r="E173" s="73"/>
      <c r="F173" s="73"/>
    </row>
    <row r="174" spans="1:6" s="399" customFormat="1" ht="14" x14ac:dyDescent="0.3">
      <c r="A174" s="203"/>
      <c r="B174" s="398"/>
      <c r="C174" s="2"/>
      <c r="D174" s="73"/>
      <c r="E174" s="73"/>
      <c r="F174" s="73"/>
    </row>
    <row r="175" spans="1:6" s="399" customFormat="1" ht="14" x14ac:dyDescent="0.3">
      <c r="A175" s="203"/>
      <c r="B175" s="398"/>
      <c r="C175" s="2"/>
      <c r="D175" s="73"/>
      <c r="E175" s="73"/>
      <c r="F175" s="73"/>
    </row>
    <row r="176" spans="1:6" s="399" customFormat="1" ht="14" x14ac:dyDescent="0.3">
      <c r="A176" s="203"/>
      <c r="B176" s="398"/>
      <c r="C176" s="2"/>
      <c r="D176" s="73"/>
      <c r="E176" s="73"/>
      <c r="F176" s="73"/>
    </row>
    <row r="177" spans="1:6" s="399" customFormat="1" ht="14" x14ac:dyDescent="0.3">
      <c r="A177" s="203"/>
      <c r="B177" s="398"/>
      <c r="C177" s="2"/>
      <c r="D177" s="73"/>
      <c r="E177" s="73"/>
      <c r="F177" s="73"/>
    </row>
    <row r="178" spans="1:6" s="399" customFormat="1" ht="14" x14ac:dyDescent="0.3">
      <c r="A178" s="203"/>
      <c r="B178" s="398"/>
      <c r="C178" s="2"/>
      <c r="D178" s="73"/>
      <c r="E178" s="73"/>
      <c r="F178" s="73"/>
    </row>
    <row r="179" spans="1:6" s="399" customFormat="1" ht="14" x14ac:dyDescent="0.3">
      <c r="A179" s="203"/>
      <c r="B179" s="398"/>
      <c r="C179" s="2"/>
      <c r="D179" s="73"/>
      <c r="E179" s="73"/>
      <c r="F179" s="73"/>
    </row>
    <row r="180" spans="1:6" s="399" customFormat="1" ht="14" x14ac:dyDescent="0.3">
      <c r="A180" s="203"/>
      <c r="B180" s="398"/>
      <c r="C180" s="2"/>
      <c r="D180" s="73"/>
      <c r="E180" s="73"/>
      <c r="F180" s="73"/>
    </row>
    <row r="181" spans="1:6" s="399" customFormat="1" ht="14" x14ac:dyDescent="0.3">
      <c r="A181" s="203"/>
      <c r="B181" s="398"/>
      <c r="C181" s="2"/>
      <c r="D181" s="73"/>
      <c r="E181" s="73"/>
      <c r="F181" s="73"/>
    </row>
    <row r="182" spans="1:6" s="399" customFormat="1" ht="14" x14ac:dyDescent="0.3">
      <c r="A182" s="203"/>
      <c r="B182" s="398"/>
      <c r="C182" s="2"/>
      <c r="D182" s="73"/>
      <c r="E182" s="73"/>
      <c r="F182" s="73"/>
    </row>
    <row r="183" spans="1:6" s="399" customFormat="1" ht="14" x14ac:dyDescent="0.3">
      <c r="A183" s="203"/>
      <c r="B183" s="398"/>
      <c r="C183" s="2"/>
      <c r="D183" s="73"/>
      <c r="E183" s="73"/>
      <c r="F183" s="73"/>
    </row>
    <row r="184" spans="1:6" s="399" customFormat="1" ht="14" x14ac:dyDescent="0.3">
      <c r="A184" s="203"/>
      <c r="B184" s="398"/>
      <c r="C184" s="2"/>
      <c r="D184" s="73"/>
      <c r="E184" s="73"/>
      <c r="F184" s="73"/>
    </row>
    <row r="185" spans="1:6" s="399" customFormat="1" ht="14" x14ac:dyDescent="0.3">
      <c r="A185" s="203"/>
      <c r="B185" s="398"/>
      <c r="C185" s="2"/>
      <c r="D185" s="73"/>
      <c r="E185" s="73"/>
      <c r="F185" s="73"/>
    </row>
    <row r="186" spans="1:6" s="399" customFormat="1" ht="14" x14ac:dyDescent="0.3">
      <c r="A186" s="203"/>
      <c r="B186" s="398"/>
      <c r="C186" s="2"/>
      <c r="D186" s="73"/>
      <c r="E186" s="73"/>
      <c r="F186" s="73"/>
    </row>
    <row r="187" spans="1:6" s="399" customFormat="1" ht="14" x14ac:dyDescent="0.3">
      <c r="A187" s="203"/>
      <c r="B187" s="398"/>
      <c r="C187" s="2"/>
      <c r="D187" s="73"/>
      <c r="E187" s="73"/>
      <c r="F187" s="73"/>
    </row>
    <row r="188" spans="1:6" s="399" customFormat="1" ht="14" x14ac:dyDescent="0.3">
      <c r="A188" s="203"/>
      <c r="B188" s="398"/>
      <c r="C188" s="2"/>
      <c r="D188" s="73"/>
      <c r="E188" s="73"/>
      <c r="F188" s="73"/>
    </row>
    <row r="189" spans="1:6" s="399" customFormat="1" ht="14" x14ac:dyDescent="0.3">
      <c r="A189" s="203"/>
      <c r="B189" s="398"/>
      <c r="C189" s="2"/>
      <c r="D189" s="73"/>
      <c r="E189" s="73"/>
      <c r="F189" s="73"/>
    </row>
    <row r="190" spans="1:6" s="399" customFormat="1" ht="14" x14ac:dyDescent="0.3">
      <c r="A190" s="203"/>
      <c r="B190" s="398"/>
      <c r="C190" s="2"/>
      <c r="D190" s="73"/>
      <c r="E190" s="73"/>
      <c r="F190" s="73"/>
    </row>
    <row r="191" spans="1:6" s="399" customFormat="1" ht="14" x14ac:dyDescent="0.3">
      <c r="A191" s="203"/>
      <c r="B191" s="398"/>
      <c r="C191" s="2"/>
      <c r="D191" s="73"/>
      <c r="E191" s="73"/>
      <c r="F191" s="73"/>
    </row>
    <row r="192" spans="1:6" s="399" customFormat="1" ht="14" x14ac:dyDescent="0.3">
      <c r="A192" s="203"/>
      <c r="B192" s="398"/>
      <c r="C192" s="2"/>
      <c r="D192" s="73"/>
      <c r="E192" s="73"/>
      <c r="F192" s="73"/>
    </row>
    <row r="193" spans="1:6" s="399" customFormat="1" ht="14" x14ac:dyDescent="0.3">
      <c r="A193" s="203"/>
      <c r="B193" s="398"/>
      <c r="C193" s="2"/>
      <c r="D193" s="73"/>
      <c r="E193" s="73"/>
      <c r="F193" s="73"/>
    </row>
    <row r="194" spans="1:6" s="399" customFormat="1" ht="14" x14ac:dyDescent="0.3">
      <c r="A194" s="203"/>
      <c r="B194" s="398"/>
      <c r="C194" s="2"/>
      <c r="D194" s="73"/>
      <c r="E194" s="73"/>
      <c r="F194" s="73"/>
    </row>
    <row r="195" spans="1:6" s="399" customFormat="1" ht="14" x14ac:dyDescent="0.3">
      <c r="A195" s="203"/>
      <c r="B195" s="398"/>
      <c r="C195" s="2"/>
      <c r="D195" s="73"/>
      <c r="E195" s="73"/>
      <c r="F195" s="73"/>
    </row>
    <row r="196" spans="1:6" s="399" customFormat="1" ht="14" x14ac:dyDescent="0.3">
      <c r="A196" s="203"/>
      <c r="B196" s="398"/>
      <c r="C196" s="2"/>
      <c r="D196" s="73"/>
      <c r="E196" s="73"/>
      <c r="F196" s="73"/>
    </row>
    <row r="197" spans="1:6" s="399" customFormat="1" ht="14" x14ac:dyDescent="0.3">
      <c r="A197" s="203"/>
      <c r="B197" s="398"/>
      <c r="C197" s="2"/>
      <c r="D197" s="73"/>
      <c r="E197" s="73"/>
      <c r="F197" s="73"/>
    </row>
    <row r="198" spans="1:6" s="399" customFormat="1" ht="14" x14ac:dyDescent="0.3">
      <c r="A198" s="203"/>
      <c r="B198" s="398"/>
      <c r="C198" s="2"/>
      <c r="D198" s="73"/>
      <c r="E198" s="73"/>
      <c r="F198" s="73"/>
    </row>
    <row r="199" spans="1:6" s="399" customFormat="1" ht="14" x14ac:dyDescent="0.3">
      <c r="A199" s="203"/>
      <c r="B199" s="398"/>
      <c r="C199" s="2"/>
      <c r="D199" s="73"/>
      <c r="E199" s="73"/>
      <c r="F199" s="73"/>
    </row>
    <row r="200" spans="1:6" s="399" customFormat="1" ht="14" x14ac:dyDescent="0.3">
      <c r="A200" s="203"/>
      <c r="B200" s="398"/>
      <c r="C200" s="2"/>
      <c r="D200" s="73"/>
      <c r="E200" s="73"/>
      <c r="F200" s="73"/>
    </row>
    <row r="201" spans="1:6" s="399" customFormat="1" ht="14" x14ac:dyDescent="0.3">
      <c r="A201" s="203"/>
      <c r="B201" s="398"/>
      <c r="C201" s="2"/>
      <c r="D201" s="73"/>
      <c r="E201" s="73"/>
      <c r="F201" s="73"/>
    </row>
    <row r="202" spans="1:6" s="399" customFormat="1" ht="14" x14ac:dyDescent="0.3">
      <c r="A202" s="203"/>
      <c r="B202" s="398"/>
      <c r="C202" s="2"/>
      <c r="D202" s="73"/>
      <c r="E202" s="73"/>
      <c r="F202" s="73"/>
    </row>
    <row r="203" spans="1:6" s="399" customFormat="1" ht="14" x14ac:dyDescent="0.3">
      <c r="A203" s="203"/>
      <c r="B203" s="398"/>
      <c r="C203" s="2"/>
      <c r="D203" s="73"/>
      <c r="E203" s="73"/>
      <c r="F203" s="73"/>
    </row>
    <row r="204" spans="1:6" s="399" customFormat="1" ht="14" x14ac:dyDescent="0.3">
      <c r="A204" s="203"/>
      <c r="B204" s="398"/>
      <c r="C204" s="2"/>
      <c r="D204" s="73"/>
      <c r="E204" s="73"/>
      <c r="F204" s="73"/>
    </row>
    <row r="205" spans="1:6" s="399" customFormat="1" ht="14" x14ac:dyDescent="0.3">
      <c r="A205" s="203"/>
      <c r="B205" s="398"/>
      <c r="C205" s="2"/>
      <c r="D205" s="73"/>
      <c r="E205" s="73"/>
      <c r="F205" s="73"/>
    </row>
    <row r="206" spans="1:6" s="399" customFormat="1" ht="14" x14ac:dyDescent="0.3">
      <c r="A206" s="203"/>
      <c r="B206" s="398"/>
      <c r="C206" s="2"/>
      <c r="D206" s="73"/>
      <c r="E206" s="73"/>
      <c r="F206" s="73"/>
    </row>
    <row r="207" spans="1:6" s="399" customFormat="1" ht="14" x14ac:dyDescent="0.3">
      <c r="A207" s="203"/>
      <c r="B207" s="398"/>
      <c r="C207" s="2"/>
      <c r="D207" s="73"/>
      <c r="E207" s="73"/>
      <c r="F207" s="73"/>
    </row>
    <row r="208" spans="1:6" s="399" customFormat="1" ht="14" x14ac:dyDescent="0.3">
      <c r="A208" s="203"/>
      <c r="B208" s="398"/>
      <c r="C208" s="2"/>
      <c r="D208" s="73"/>
      <c r="E208" s="73"/>
      <c r="F208" s="73"/>
    </row>
    <row r="209" spans="1:6" s="399" customFormat="1" ht="14" x14ac:dyDescent="0.3">
      <c r="A209" s="203"/>
      <c r="B209" s="398"/>
      <c r="C209" s="2"/>
      <c r="D209" s="73"/>
      <c r="E209" s="73"/>
      <c r="F209" s="73"/>
    </row>
    <row r="210" spans="1:6" s="399" customFormat="1" ht="14" x14ac:dyDescent="0.3">
      <c r="A210" s="203"/>
      <c r="B210" s="398"/>
      <c r="C210" s="2"/>
      <c r="D210" s="73"/>
      <c r="E210" s="73"/>
      <c r="F210" s="73"/>
    </row>
    <row r="211" spans="1:6" s="399" customFormat="1" ht="14" x14ac:dyDescent="0.3">
      <c r="A211" s="203"/>
      <c r="B211" s="398"/>
      <c r="C211" s="2"/>
      <c r="D211" s="73"/>
      <c r="E211" s="73"/>
      <c r="F211" s="73"/>
    </row>
    <row r="212" spans="1:6" s="399" customFormat="1" ht="14" x14ac:dyDescent="0.3">
      <c r="A212" s="203"/>
      <c r="B212" s="398"/>
      <c r="C212" s="2"/>
      <c r="D212" s="73"/>
      <c r="E212" s="73"/>
      <c r="F212" s="73"/>
    </row>
    <row r="213" spans="1:6" s="399" customFormat="1" ht="14" x14ac:dyDescent="0.3">
      <c r="A213" s="203"/>
      <c r="B213" s="398"/>
      <c r="C213" s="2"/>
      <c r="D213" s="73"/>
      <c r="E213" s="73"/>
      <c r="F213" s="73"/>
    </row>
    <row r="214" spans="1:6" s="399" customFormat="1" ht="14" x14ac:dyDescent="0.3">
      <c r="A214" s="203"/>
      <c r="B214" s="398"/>
      <c r="C214" s="2"/>
      <c r="D214" s="73"/>
      <c r="E214" s="73"/>
      <c r="F214" s="73"/>
    </row>
    <row r="215" spans="1:6" s="399" customFormat="1" ht="14" x14ac:dyDescent="0.3">
      <c r="A215" s="203"/>
      <c r="B215" s="398"/>
      <c r="C215" s="2"/>
      <c r="D215" s="73"/>
      <c r="E215" s="73"/>
      <c r="F215" s="73"/>
    </row>
    <row r="216" spans="1:6" s="399" customFormat="1" ht="14" x14ac:dyDescent="0.3">
      <c r="A216" s="203"/>
      <c r="B216" s="398"/>
      <c r="C216" s="2"/>
      <c r="D216" s="73"/>
      <c r="E216" s="73"/>
      <c r="F216" s="73"/>
    </row>
    <row r="217" spans="1:6" s="399" customFormat="1" ht="14" x14ac:dyDescent="0.3">
      <c r="A217" s="203"/>
      <c r="B217" s="398"/>
      <c r="C217" s="2"/>
      <c r="D217" s="73"/>
      <c r="E217" s="73"/>
      <c r="F217" s="73"/>
    </row>
    <row r="218" spans="1:6" s="399" customFormat="1" ht="14" x14ac:dyDescent="0.3">
      <c r="A218" s="203"/>
      <c r="B218" s="398"/>
      <c r="C218" s="2"/>
      <c r="D218" s="73"/>
      <c r="E218" s="73"/>
      <c r="F218" s="73"/>
    </row>
    <row r="219" spans="1:6" s="399" customFormat="1" ht="14" x14ac:dyDescent="0.3">
      <c r="A219" s="203"/>
      <c r="B219" s="398"/>
      <c r="C219" s="2"/>
      <c r="D219" s="73"/>
      <c r="E219" s="73"/>
      <c r="F219" s="73"/>
    </row>
    <row r="220" spans="1:6" s="399" customFormat="1" ht="14" x14ac:dyDescent="0.3">
      <c r="A220" s="203"/>
      <c r="B220" s="398"/>
      <c r="C220" s="2"/>
      <c r="D220" s="73"/>
      <c r="E220" s="73"/>
      <c r="F220" s="73"/>
    </row>
    <row r="221" spans="1:6" s="399" customFormat="1" ht="14" x14ac:dyDescent="0.3">
      <c r="A221" s="203"/>
      <c r="B221" s="398"/>
      <c r="C221" s="2"/>
      <c r="D221" s="73"/>
      <c r="E221" s="73"/>
      <c r="F221" s="73"/>
    </row>
    <row r="222" spans="1:6" s="399" customFormat="1" ht="14" x14ac:dyDescent="0.3">
      <c r="A222" s="203"/>
      <c r="B222" s="398"/>
      <c r="C222" s="2"/>
      <c r="D222" s="73"/>
      <c r="E222" s="73"/>
      <c r="F222" s="73"/>
    </row>
    <row r="223" spans="1:6" s="399" customFormat="1" ht="14" x14ac:dyDescent="0.3">
      <c r="A223" s="203"/>
      <c r="B223" s="398"/>
      <c r="C223" s="2"/>
      <c r="D223" s="73"/>
      <c r="E223" s="73"/>
      <c r="F223" s="73"/>
    </row>
    <row r="224" spans="1:6" s="399" customFormat="1" ht="14" x14ac:dyDescent="0.3">
      <c r="A224" s="203"/>
      <c r="B224" s="398"/>
      <c r="C224" s="2"/>
      <c r="D224" s="73"/>
      <c r="E224" s="73"/>
      <c r="F224" s="73"/>
    </row>
    <row r="225" spans="1:6" s="399" customFormat="1" ht="14" x14ac:dyDescent="0.3">
      <c r="A225" s="203"/>
      <c r="B225" s="398"/>
      <c r="C225" s="2"/>
      <c r="D225" s="73"/>
      <c r="E225" s="73"/>
      <c r="F225" s="73"/>
    </row>
    <row r="226" spans="1:6" s="399" customFormat="1" ht="14" x14ac:dyDescent="0.3">
      <c r="A226" s="203"/>
      <c r="B226" s="398"/>
      <c r="C226" s="2"/>
      <c r="D226" s="73"/>
      <c r="E226" s="73"/>
      <c r="F226" s="73"/>
    </row>
    <row r="227" spans="1:6" s="399" customFormat="1" ht="14" x14ac:dyDescent="0.3">
      <c r="A227" s="203"/>
      <c r="B227" s="398"/>
      <c r="C227" s="2"/>
      <c r="D227" s="73"/>
      <c r="E227" s="73"/>
      <c r="F227" s="73"/>
    </row>
    <row r="228" spans="1:6" s="399" customFormat="1" ht="14" x14ac:dyDescent="0.3">
      <c r="A228" s="203"/>
      <c r="B228" s="398"/>
      <c r="C228" s="2"/>
      <c r="D228" s="73"/>
      <c r="E228" s="73"/>
      <c r="F228" s="73"/>
    </row>
    <row r="229" spans="1:6" s="399" customFormat="1" ht="14" x14ac:dyDescent="0.3">
      <c r="A229" s="203"/>
      <c r="B229" s="398"/>
      <c r="C229" s="2"/>
      <c r="D229" s="73"/>
      <c r="E229" s="73"/>
      <c r="F229" s="73"/>
    </row>
    <row r="230" spans="1:6" s="399" customFormat="1" ht="14" x14ac:dyDescent="0.3">
      <c r="A230" s="203"/>
      <c r="B230" s="398"/>
      <c r="C230" s="2"/>
      <c r="D230" s="73"/>
      <c r="E230" s="73"/>
      <c r="F230" s="73"/>
    </row>
    <row r="231" spans="1:6" s="399" customFormat="1" ht="14" x14ac:dyDescent="0.3">
      <c r="A231" s="203"/>
      <c r="B231" s="398"/>
      <c r="C231" s="2"/>
      <c r="D231" s="73"/>
      <c r="E231" s="73"/>
      <c r="F231" s="73"/>
    </row>
    <row r="232" spans="1:6" s="399" customFormat="1" ht="14" x14ac:dyDescent="0.3">
      <c r="A232" s="203"/>
      <c r="B232" s="398"/>
      <c r="C232" s="2"/>
      <c r="D232" s="73"/>
      <c r="E232" s="73"/>
      <c r="F232" s="73"/>
    </row>
    <row r="233" spans="1:6" s="399" customFormat="1" ht="14" x14ac:dyDescent="0.3">
      <c r="A233" s="203"/>
      <c r="B233" s="398"/>
      <c r="C233" s="2"/>
      <c r="D233" s="73"/>
      <c r="E233" s="73"/>
      <c r="F233" s="73"/>
    </row>
    <row r="234" spans="1:6" s="399" customFormat="1" ht="14" x14ac:dyDescent="0.3">
      <c r="A234" s="203"/>
      <c r="B234" s="398"/>
      <c r="C234" s="2"/>
      <c r="D234" s="73"/>
      <c r="E234" s="73"/>
      <c r="F234" s="73"/>
    </row>
    <row r="235" spans="1:6" s="399" customFormat="1" ht="14" x14ac:dyDescent="0.3">
      <c r="A235" s="203"/>
      <c r="B235" s="398"/>
      <c r="C235" s="2"/>
      <c r="D235" s="73"/>
      <c r="E235" s="73"/>
      <c r="F235" s="73"/>
    </row>
    <row r="236" spans="1:6" s="399" customFormat="1" ht="14" x14ac:dyDescent="0.3">
      <c r="A236" s="203"/>
      <c r="B236" s="398"/>
      <c r="C236" s="2"/>
      <c r="D236" s="73"/>
      <c r="E236" s="73"/>
      <c r="F236" s="73"/>
    </row>
    <row r="237" spans="1:6" s="399" customFormat="1" ht="14" x14ac:dyDescent="0.3">
      <c r="A237" s="203"/>
      <c r="B237" s="398"/>
      <c r="C237" s="2"/>
      <c r="D237" s="73"/>
      <c r="E237" s="73"/>
      <c r="F237" s="73"/>
    </row>
    <row r="238" spans="1:6" s="399" customFormat="1" ht="14" x14ac:dyDescent="0.3">
      <c r="A238" s="203"/>
      <c r="B238" s="398"/>
      <c r="C238" s="2"/>
      <c r="D238" s="73"/>
      <c r="E238" s="73"/>
      <c r="F238" s="73"/>
    </row>
    <row r="239" spans="1:6" s="399" customFormat="1" ht="14" x14ac:dyDescent="0.3">
      <c r="A239" s="203"/>
      <c r="B239" s="398"/>
      <c r="C239" s="2"/>
      <c r="D239" s="73"/>
      <c r="E239" s="73"/>
      <c r="F239" s="73"/>
    </row>
    <row r="240" spans="1:6" s="399" customFormat="1" ht="14" x14ac:dyDescent="0.3">
      <c r="A240" s="203"/>
      <c r="B240" s="398"/>
      <c r="C240" s="2"/>
      <c r="D240" s="73"/>
      <c r="E240" s="73"/>
      <c r="F240" s="73"/>
    </row>
    <row r="241" spans="1:6" s="399" customFormat="1" ht="14" x14ac:dyDescent="0.3">
      <c r="A241" s="203"/>
      <c r="B241" s="398"/>
      <c r="C241" s="2"/>
      <c r="D241" s="73"/>
      <c r="E241" s="73"/>
      <c r="F241" s="73"/>
    </row>
    <row r="242" spans="1:6" s="399" customFormat="1" ht="14" x14ac:dyDescent="0.3">
      <c r="A242" s="203"/>
      <c r="B242" s="398"/>
      <c r="C242" s="2"/>
      <c r="D242" s="73"/>
      <c r="E242" s="73"/>
      <c r="F242" s="73"/>
    </row>
    <row r="243" spans="1:6" s="399" customFormat="1" ht="14" x14ac:dyDescent="0.3">
      <c r="A243" s="203"/>
      <c r="B243" s="398"/>
      <c r="C243" s="2"/>
      <c r="D243" s="73"/>
      <c r="E243" s="73"/>
      <c r="F243" s="73"/>
    </row>
    <row r="244" spans="1:6" s="399" customFormat="1" ht="14" x14ac:dyDescent="0.3">
      <c r="A244" s="203"/>
      <c r="B244" s="398"/>
      <c r="C244" s="2"/>
      <c r="D244" s="73"/>
      <c r="E244" s="73"/>
      <c r="F244" s="73"/>
    </row>
    <row r="245" spans="1:6" s="399" customFormat="1" ht="14" x14ac:dyDescent="0.3">
      <c r="A245" s="203"/>
      <c r="B245" s="398"/>
      <c r="C245" s="2"/>
      <c r="D245" s="73"/>
      <c r="E245" s="73"/>
      <c r="F245" s="73"/>
    </row>
    <row r="246" spans="1:6" s="399" customFormat="1" ht="14" x14ac:dyDescent="0.3">
      <c r="A246" s="203"/>
      <c r="B246" s="398"/>
      <c r="C246" s="2"/>
      <c r="D246" s="73"/>
      <c r="E246" s="73"/>
      <c r="F246" s="73"/>
    </row>
    <row r="247" spans="1:6" s="399" customFormat="1" ht="14" x14ac:dyDescent="0.3">
      <c r="A247" s="203"/>
      <c r="B247" s="398"/>
      <c r="C247" s="2"/>
      <c r="D247" s="73"/>
      <c r="E247" s="73"/>
      <c r="F247" s="73"/>
    </row>
    <row r="248" spans="1:6" s="399" customFormat="1" ht="14" x14ac:dyDescent="0.3">
      <c r="A248" s="203"/>
      <c r="B248" s="398"/>
      <c r="C248" s="2"/>
      <c r="D248" s="73"/>
      <c r="E248" s="73"/>
      <c r="F248" s="73"/>
    </row>
    <row r="249" spans="1:6" s="399" customFormat="1" ht="14" x14ac:dyDescent="0.3">
      <c r="A249" s="203"/>
      <c r="B249" s="398"/>
      <c r="C249" s="2"/>
      <c r="D249" s="73"/>
      <c r="E249" s="73"/>
      <c r="F249" s="73"/>
    </row>
    <row r="250" spans="1:6" s="399" customFormat="1" ht="14" x14ac:dyDescent="0.3">
      <c r="A250" s="203"/>
      <c r="B250" s="398"/>
      <c r="C250" s="2"/>
      <c r="D250" s="73"/>
      <c r="E250" s="73"/>
      <c r="F250" s="73"/>
    </row>
    <row r="251" spans="1:6" s="399" customFormat="1" ht="14" x14ac:dyDescent="0.3">
      <c r="A251" s="203"/>
      <c r="B251" s="398"/>
      <c r="C251" s="2"/>
      <c r="D251" s="73"/>
      <c r="E251" s="73"/>
      <c r="F251" s="73"/>
    </row>
    <row r="252" spans="1:6" s="399" customFormat="1" ht="14" x14ac:dyDescent="0.3">
      <c r="A252" s="203"/>
      <c r="B252" s="398"/>
      <c r="C252" s="2"/>
      <c r="D252" s="73"/>
      <c r="E252" s="73"/>
      <c r="F252" s="73"/>
    </row>
    <row r="253" spans="1:6" s="399" customFormat="1" ht="14" x14ac:dyDescent="0.3">
      <c r="A253" s="203"/>
      <c r="B253" s="398"/>
      <c r="C253" s="2"/>
      <c r="D253" s="73"/>
      <c r="E253" s="73"/>
      <c r="F253" s="73"/>
    </row>
    <row r="254" spans="1:6" s="399" customFormat="1" ht="14" x14ac:dyDescent="0.3">
      <c r="A254" s="203"/>
      <c r="B254" s="398"/>
      <c r="C254" s="2"/>
      <c r="D254" s="73"/>
      <c r="E254" s="73"/>
      <c r="F254" s="73"/>
    </row>
    <row r="255" spans="1:6" s="399" customFormat="1" ht="14" x14ac:dyDescent="0.3">
      <c r="A255" s="203"/>
      <c r="B255" s="398"/>
      <c r="C255" s="2"/>
      <c r="D255" s="73"/>
      <c r="E255" s="73"/>
      <c r="F255" s="73"/>
    </row>
    <row r="256" spans="1:6" s="399" customFormat="1" ht="14" x14ac:dyDescent="0.3">
      <c r="A256" s="203"/>
      <c r="B256" s="398"/>
      <c r="C256" s="2"/>
      <c r="D256" s="73"/>
      <c r="E256" s="73"/>
      <c r="F256" s="73"/>
    </row>
    <row r="257" spans="1:6" s="399" customFormat="1" ht="14" x14ac:dyDescent="0.3">
      <c r="A257" s="203"/>
      <c r="B257" s="398"/>
      <c r="C257" s="2"/>
      <c r="D257" s="73"/>
      <c r="E257" s="73"/>
      <c r="F257" s="73"/>
    </row>
    <row r="258" spans="1:6" s="399" customFormat="1" ht="14" x14ac:dyDescent="0.3">
      <c r="A258" s="203"/>
      <c r="B258" s="398"/>
      <c r="C258" s="2"/>
      <c r="D258" s="73"/>
      <c r="E258" s="73"/>
      <c r="F258" s="73"/>
    </row>
    <row r="259" spans="1:6" s="399" customFormat="1" ht="14" x14ac:dyDescent="0.3">
      <c r="A259" s="203"/>
      <c r="B259" s="398"/>
      <c r="C259" s="2"/>
      <c r="D259" s="73"/>
      <c r="E259" s="73"/>
      <c r="F259" s="73"/>
    </row>
    <row r="260" spans="1:6" s="399" customFormat="1" ht="14" x14ac:dyDescent="0.3">
      <c r="A260" s="203"/>
      <c r="B260" s="398"/>
      <c r="C260" s="2"/>
      <c r="D260" s="73"/>
      <c r="E260" s="73"/>
      <c r="F260" s="73"/>
    </row>
    <row r="261" spans="1:6" s="399" customFormat="1" ht="14" x14ac:dyDescent="0.3">
      <c r="A261" s="203"/>
      <c r="B261" s="398"/>
      <c r="C261" s="2"/>
      <c r="D261" s="73"/>
      <c r="E261" s="73"/>
      <c r="F261" s="73"/>
    </row>
    <row r="262" spans="1:6" s="399" customFormat="1" ht="14" x14ac:dyDescent="0.3">
      <c r="A262" s="203"/>
      <c r="B262" s="398"/>
      <c r="C262" s="2"/>
      <c r="D262" s="73"/>
      <c r="E262" s="73"/>
      <c r="F262" s="73"/>
    </row>
    <row r="263" spans="1:6" s="399" customFormat="1" ht="14" x14ac:dyDescent="0.3">
      <c r="A263" s="203"/>
      <c r="B263" s="398"/>
      <c r="C263" s="2"/>
      <c r="D263" s="73"/>
      <c r="E263" s="73"/>
      <c r="F263" s="73"/>
    </row>
    <row r="264" spans="1:6" s="399" customFormat="1" ht="14" x14ac:dyDescent="0.3">
      <c r="A264" s="203"/>
      <c r="B264" s="398"/>
      <c r="C264" s="2"/>
      <c r="D264" s="73"/>
      <c r="E264" s="73"/>
      <c r="F264" s="73"/>
    </row>
    <row r="265" spans="1:6" s="399" customFormat="1" ht="14" x14ac:dyDescent="0.3">
      <c r="A265" s="203"/>
      <c r="B265" s="398"/>
      <c r="C265" s="2"/>
      <c r="D265" s="73"/>
      <c r="E265" s="73"/>
      <c r="F265" s="73"/>
    </row>
    <row r="266" spans="1:6" s="399" customFormat="1" ht="14" x14ac:dyDescent="0.3">
      <c r="A266" s="203"/>
      <c r="B266" s="398"/>
      <c r="C266" s="2"/>
      <c r="D266" s="73"/>
      <c r="E266" s="73"/>
      <c r="F266" s="73"/>
    </row>
    <row r="267" spans="1:6" s="399" customFormat="1" ht="14" x14ac:dyDescent="0.3">
      <c r="A267" s="203"/>
      <c r="B267" s="398"/>
      <c r="C267" s="2"/>
      <c r="D267" s="73"/>
      <c r="E267" s="73"/>
      <c r="F267" s="73"/>
    </row>
    <row r="268" spans="1:6" s="399" customFormat="1" ht="14" x14ac:dyDescent="0.3">
      <c r="A268" s="203"/>
      <c r="B268" s="398"/>
      <c r="C268" s="2"/>
      <c r="D268" s="73"/>
      <c r="E268" s="73"/>
      <c r="F268" s="73"/>
    </row>
    <row r="269" spans="1:6" s="399" customFormat="1" ht="14" x14ac:dyDescent="0.3">
      <c r="A269" s="203"/>
      <c r="B269" s="398"/>
      <c r="C269" s="2"/>
      <c r="D269" s="73"/>
      <c r="E269" s="73"/>
      <c r="F269" s="73"/>
    </row>
    <row r="270" spans="1:6" s="399" customFormat="1" ht="14" x14ac:dyDescent="0.3">
      <c r="A270" s="203"/>
      <c r="B270" s="398"/>
      <c r="C270" s="2"/>
      <c r="D270" s="73"/>
      <c r="E270" s="73"/>
      <c r="F270" s="73"/>
    </row>
    <row r="271" spans="1:6" s="399" customFormat="1" ht="14" x14ac:dyDescent="0.3">
      <c r="A271" s="203"/>
      <c r="B271" s="398"/>
      <c r="C271" s="2"/>
      <c r="D271" s="73"/>
      <c r="E271" s="73"/>
      <c r="F271" s="73"/>
    </row>
    <row r="272" spans="1:6" s="399" customFormat="1" ht="14" x14ac:dyDescent="0.3">
      <c r="A272" s="203"/>
      <c r="B272" s="398"/>
      <c r="C272" s="2"/>
      <c r="D272" s="73"/>
      <c r="E272" s="73"/>
      <c r="F272" s="73"/>
    </row>
    <row r="273" spans="1:6" s="399" customFormat="1" ht="14" x14ac:dyDescent="0.3">
      <c r="A273" s="203"/>
      <c r="B273" s="398"/>
      <c r="C273" s="2"/>
      <c r="D273" s="73"/>
      <c r="E273" s="73"/>
      <c r="F273" s="73"/>
    </row>
    <row r="274" spans="1:6" s="399" customFormat="1" ht="14" x14ac:dyDescent="0.3">
      <c r="A274" s="203"/>
      <c r="B274" s="398"/>
      <c r="C274" s="2"/>
      <c r="D274" s="73"/>
      <c r="E274" s="73"/>
      <c r="F274" s="73"/>
    </row>
    <row r="275" spans="1:6" s="399" customFormat="1" ht="14" x14ac:dyDescent="0.3">
      <c r="A275" s="203"/>
      <c r="B275" s="398"/>
      <c r="C275" s="2"/>
      <c r="D275" s="73"/>
      <c r="E275" s="73"/>
      <c r="F275" s="73"/>
    </row>
    <row r="276" spans="1:6" s="399" customFormat="1" ht="14" x14ac:dyDescent="0.3">
      <c r="A276" s="203"/>
      <c r="B276" s="398"/>
      <c r="C276" s="2"/>
      <c r="D276" s="73"/>
      <c r="E276" s="73"/>
      <c r="F276" s="73"/>
    </row>
    <row r="277" spans="1:6" s="399" customFormat="1" ht="14" x14ac:dyDescent="0.3">
      <c r="A277" s="203"/>
      <c r="B277" s="398"/>
      <c r="C277" s="2"/>
      <c r="D277" s="73"/>
      <c r="E277" s="73"/>
      <c r="F277" s="73"/>
    </row>
    <row r="278" spans="1:6" s="399" customFormat="1" ht="14" x14ac:dyDescent="0.3">
      <c r="A278" s="203"/>
      <c r="B278" s="398"/>
      <c r="C278" s="2"/>
      <c r="D278" s="73"/>
      <c r="E278" s="73"/>
      <c r="F278" s="73"/>
    </row>
    <row r="279" spans="1:6" s="399" customFormat="1" ht="14" x14ac:dyDescent="0.3">
      <c r="A279" s="203"/>
      <c r="B279" s="398"/>
      <c r="C279" s="2"/>
      <c r="D279" s="73"/>
      <c r="E279" s="73"/>
      <c r="F279" s="73"/>
    </row>
    <row r="280" spans="1:6" s="399" customFormat="1" ht="14" x14ac:dyDescent="0.3">
      <c r="A280" s="203"/>
      <c r="B280" s="398"/>
      <c r="C280" s="2"/>
      <c r="D280" s="73"/>
      <c r="E280" s="73"/>
      <c r="F280" s="73"/>
    </row>
    <row r="281" spans="1:6" s="399" customFormat="1" ht="14" x14ac:dyDescent="0.3">
      <c r="A281" s="203"/>
      <c r="B281" s="398"/>
      <c r="C281" s="2"/>
      <c r="D281" s="73"/>
      <c r="E281" s="73"/>
      <c r="F281" s="73"/>
    </row>
    <row r="282" spans="1:6" s="399" customFormat="1" ht="14" x14ac:dyDescent="0.3">
      <c r="A282" s="203"/>
      <c r="B282" s="398"/>
      <c r="C282" s="2"/>
      <c r="D282" s="73"/>
      <c r="E282" s="73"/>
      <c r="F282" s="73"/>
    </row>
    <row r="283" spans="1:6" s="399" customFormat="1" ht="14" x14ac:dyDescent="0.3">
      <c r="A283" s="203"/>
      <c r="B283" s="398"/>
      <c r="C283" s="2"/>
      <c r="D283" s="73"/>
      <c r="E283" s="73"/>
      <c r="F283" s="73"/>
    </row>
    <row r="284" spans="1:6" s="399" customFormat="1" ht="14" x14ac:dyDescent="0.3">
      <c r="A284" s="203"/>
      <c r="B284" s="398"/>
      <c r="C284" s="2"/>
      <c r="D284" s="73"/>
      <c r="E284" s="73"/>
      <c r="F284" s="73"/>
    </row>
    <row r="285" spans="1:6" s="399" customFormat="1" ht="14" x14ac:dyDescent="0.3">
      <c r="A285" s="203"/>
      <c r="B285" s="398"/>
      <c r="C285" s="2"/>
      <c r="D285" s="73"/>
      <c r="E285" s="73"/>
      <c r="F285" s="73"/>
    </row>
    <row r="286" spans="1:6" s="399" customFormat="1" ht="14" x14ac:dyDescent="0.3">
      <c r="A286" s="203"/>
      <c r="B286" s="398"/>
      <c r="C286" s="2"/>
      <c r="D286" s="73"/>
      <c r="E286" s="73"/>
      <c r="F286" s="73"/>
    </row>
    <row r="287" spans="1:6" s="399" customFormat="1" ht="14" x14ac:dyDescent="0.3">
      <c r="A287" s="203"/>
      <c r="B287" s="398"/>
      <c r="C287" s="2"/>
      <c r="D287" s="73"/>
      <c r="E287" s="73"/>
      <c r="F287" s="73"/>
    </row>
    <row r="288" spans="1:6" s="399" customFormat="1" ht="14" x14ac:dyDescent="0.3">
      <c r="A288" s="203"/>
      <c r="B288" s="398"/>
      <c r="C288" s="2"/>
      <c r="D288" s="73"/>
      <c r="E288" s="73"/>
      <c r="F288" s="73"/>
    </row>
    <row r="289" spans="1:6" s="399" customFormat="1" ht="14" x14ac:dyDescent="0.3">
      <c r="A289" s="203"/>
      <c r="B289" s="398"/>
      <c r="C289" s="2"/>
      <c r="D289" s="73"/>
      <c r="E289" s="73"/>
      <c r="F289" s="73"/>
    </row>
    <row r="290" spans="1:6" s="399" customFormat="1" ht="14" x14ac:dyDescent="0.3">
      <c r="A290" s="203"/>
      <c r="B290" s="398"/>
      <c r="C290" s="2"/>
      <c r="D290" s="73"/>
      <c r="E290" s="73"/>
      <c r="F290" s="73"/>
    </row>
    <row r="291" spans="1:6" s="399" customFormat="1" ht="14" x14ac:dyDescent="0.3">
      <c r="A291" s="203"/>
      <c r="B291" s="398"/>
      <c r="C291" s="2"/>
      <c r="D291" s="73"/>
      <c r="E291" s="73"/>
      <c r="F291" s="73"/>
    </row>
    <row r="292" spans="1:6" s="399" customFormat="1" ht="14" x14ac:dyDescent="0.3">
      <c r="A292" s="203"/>
      <c r="B292" s="398"/>
      <c r="C292" s="2"/>
      <c r="D292" s="73"/>
      <c r="E292" s="73"/>
      <c r="F292" s="73"/>
    </row>
    <row r="293" spans="1:6" s="399" customFormat="1" ht="14" x14ac:dyDescent="0.3">
      <c r="A293" s="203"/>
      <c r="B293" s="398"/>
      <c r="C293" s="2"/>
      <c r="D293" s="73"/>
      <c r="E293" s="73"/>
      <c r="F293" s="73"/>
    </row>
    <row r="294" spans="1:6" s="399" customFormat="1" ht="14" x14ac:dyDescent="0.3">
      <c r="A294" s="203"/>
      <c r="B294" s="398"/>
      <c r="C294" s="2"/>
      <c r="D294" s="73"/>
      <c r="E294" s="73"/>
      <c r="F294" s="73"/>
    </row>
    <row r="295" spans="1:6" s="399" customFormat="1" ht="14" x14ac:dyDescent="0.3">
      <c r="A295" s="203"/>
      <c r="B295" s="398"/>
      <c r="C295" s="2"/>
      <c r="D295" s="73"/>
      <c r="E295" s="73"/>
      <c r="F295" s="73"/>
    </row>
    <row r="296" spans="1:6" s="399" customFormat="1" ht="14" x14ac:dyDescent="0.3">
      <c r="A296" s="203"/>
      <c r="B296" s="398"/>
      <c r="C296" s="2"/>
      <c r="D296" s="73"/>
      <c r="E296" s="73"/>
      <c r="F296" s="73"/>
    </row>
    <row r="297" spans="1:6" s="399" customFormat="1" ht="14" x14ac:dyDescent="0.3">
      <c r="A297" s="203"/>
      <c r="B297" s="398"/>
      <c r="C297" s="2"/>
      <c r="D297" s="73"/>
      <c r="E297" s="73"/>
      <c r="F297" s="73"/>
    </row>
    <row r="298" spans="1:6" s="399" customFormat="1" ht="14" x14ac:dyDescent="0.3">
      <c r="A298" s="203"/>
      <c r="B298" s="398"/>
      <c r="C298" s="2"/>
      <c r="D298" s="73"/>
      <c r="E298" s="73"/>
      <c r="F298" s="73"/>
    </row>
    <row r="299" spans="1:6" s="399" customFormat="1" ht="14" x14ac:dyDescent="0.3">
      <c r="A299" s="203"/>
      <c r="B299" s="398"/>
      <c r="C299" s="2"/>
      <c r="D299" s="73"/>
      <c r="E299" s="73"/>
      <c r="F299" s="73"/>
    </row>
    <row r="300" spans="1:6" s="399" customFormat="1" ht="14" x14ac:dyDescent="0.3">
      <c r="A300" s="203"/>
      <c r="B300" s="398"/>
      <c r="C300" s="2"/>
      <c r="D300" s="73"/>
      <c r="E300" s="73"/>
      <c r="F300" s="73"/>
    </row>
    <row r="301" spans="1:6" s="399" customFormat="1" ht="14" x14ac:dyDescent="0.3">
      <c r="A301" s="203"/>
      <c r="B301" s="398"/>
      <c r="C301" s="2"/>
      <c r="D301" s="73"/>
      <c r="E301" s="73"/>
      <c r="F301" s="73"/>
    </row>
    <row r="302" spans="1:6" s="399" customFormat="1" ht="14" x14ac:dyDescent="0.3">
      <c r="A302" s="203"/>
      <c r="B302" s="398"/>
      <c r="C302" s="2"/>
      <c r="D302" s="73"/>
      <c r="E302" s="73"/>
      <c r="F302" s="73"/>
    </row>
    <row r="303" spans="1:6" s="399" customFormat="1" ht="14" x14ac:dyDescent="0.3">
      <c r="A303" s="203"/>
      <c r="B303" s="398"/>
      <c r="C303" s="2"/>
      <c r="D303" s="73"/>
      <c r="E303" s="73"/>
      <c r="F303" s="73"/>
    </row>
    <row r="304" spans="1:6" s="399" customFormat="1" ht="14" x14ac:dyDescent="0.3">
      <c r="A304" s="203"/>
      <c r="B304" s="398"/>
      <c r="C304" s="2"/>
      <c r="D304" s="73"/>
      <c r="E304" s="73"/>
      <c r="F304" s="73"/>
    </row>
    <row r="305" spans="1:6" s="399" customFormat="1" ht="14" x14ac:dyDescent="0.3">
      <c r="A305" s="203"/>
      <c r="B305" s="398"/>
      <c r="C305" s="2"/>
      <c r="D305" s="73"/>
      <c r="E305" s="73"/>
      <c r="F305" s="73"/>
    </row>
    <row r="306" spans="1:6" s="399" customFormat="1" ht="14" x14ac:dyDescent="0.3">
      <c r="A306" s="203"/>
      <c r="B306" s="398"/>
      <c r="C306" s="2"/>
      <c r="D306" s="73"/>
      <c r="E306" s="73"/>
      <c r="F306" s="73"/>
    </row>
    <row r="307" spans="1:6" s="399" customFormat="1" ht="14" x14ac:dyDescent="0.3">
      <c r="A307" s="203"/>
      <c r="B307" s="398"/>
      <c r="C307" s="2"/>
      <c r="D307" s="73"/>
      <c r="E307" s="73"/>
      <c r="F307" s="73"/>
    </row>
    <row r="308" spans="1:6" s="399" customFormat="1" ht="14" x14ac:dyDescent="0.3">
      <c r="A308" s="203"/>
      <c r="B308" s="398"/>
      <c r="C308" s="2"/>
      <c r="D308" s="73"/>
      <c r="E308" s="73"/>
      <c r="F308" s="73"/>
    </row>
    <row r="309" spans="1:6" s="399" customFormat="1" ht="14" x14ac:dyDescent="0.3">
      <c r="A309" s="203"/>
      <c r="B309" s="398"/>
      <c r="C309" s="2"/>
      <c r="D309" s="73"/>
      <c r="E309" s="73"/>
      <c r="F309" s="73"/>
    </row>
    <row r="310" spans="1:6" s="399" customFormat="1" ht="14" x14ac:dyDescent="0.3">
      <c r="A310" s="203"/>
      <c r="B310" s="398"/>
      <c r="C310" s="2"/>
      <c r="D310" s="73"/>
      <c r="E310" s="73"/>
      <c r="F310" s="73"/>
    </row>
    <row r="311" spans="1:6" s="399" customFormat="1" ht="14" x14ac:dyDescent="0.3">
      <c r="A311" s="203"/>
      <c r="B311" s="398"/>
      <c r="C311" s="2"/>
      <c r="D311" s="73"/>
      <c r="E311" s="73"/>
      <c r="F311" s="73"/>
    </row>
    <row r="312" spans="1:6" s="399" customFormat="1" ht="14" x14ac:dyDescent="0.3">
      <c r="A312" s="203"/>
      <c r="B312" s="398"/>
      <c r="C312" s="2"/>
      <c r="D312" s="73"/>
      <c r="E312" s="73"/>
      <c r="F312" s="73"/>
    </row>
    <row r="313" spans="1:6" s="399" customFormat="1" ht="14" x14ac:dyDescent="0.3">
      <c r="A313" s="203"/>
      <c r="B313" s="398"/>
      <c r="C313" s="2"/>
      <c r="D313" s="73"/>
      <c r="E313" s="73"/>
      <c r="F313" s="73"/>
    </row>
    <row r="314" spans="1:6" s="399" customFormat="1" ht="14" x14ac:dyDescent="0.3">
      <c r="A314" s="203"/>
      <c r="B314" s="398"/>
      <c r="C314" s="2"/>
      <c r="D314" s="73"/>
      <c r="E314" s="73"/>
      <c r="F314" s="73"/>
    </row>
    <row r="315" spans="1:6" s="399" customFormat="1" ht="14" x14ac:dyDescent="0.3">
      <c r="A315" s="203"/>
      <c r="B315" s="398"/>
      <c r="C315" s="2"/>
      <c r="D315" s="73"/>
      <c r="E315" s="73"/>
      <c r="F315" s="73"/>
    </row>
    <row r="316" spans="1:6" s="399" customFormat="1" ht="14" x14ac:dyDescent="0.3">
      <c r="A316" s="203"/>
      <c r="B316" s="398"/>
      <c r="C316" s="2"/>
      <c r="D316" s="73"/>
      <c r="E316" s="73"/>
      <c r="F316" s="73"/>
    </row>
    <row r="317" spans="1:6" s="399" customFormat="1" ht="14" x14ac:dyDescent="0.3">
      <c r="A317" s="203"/>
      <c r="B317" s="398"/>
      <c r="C317" s="2"/>
      <c r="D317" s="73"/>
      <c r="E317" s="73"/>
      <c r="F317" s="73"/>
    </row>
    <row r="318" spans="1:6" s="399" customFormat="1" ht="14" x14ac:dyDescent="0.3">
      <c r="A318" s="203"/>
      <c r="B318" s="398"/>
      <c r="C318" s="2"/>
      <c r="D318" s="73"/>
      <c r="E318" s="73"/>
      <c r="F318" s="73"/>
    </row>
    <row r="319" spans="1:6" s="399" customFormat="1" ht="14" x14ac:dyDescent="0.3">
      <c r="A319" s="203"/>
      <c r="B319" s="398"/>
      <c r="C319" s="2"/>
      <c r="D319" s="73"/>
      <c r="E319" s="73"/>
      <c r="F319" s="73"/>
    </row>
    <row r="320" spans="1:6" s="399" customFormat="1" ht="14" x14ac:dyDescent="0.3">
      <c r="A320" s="203"/>
      <c r="B320" s="398"/>
      <c r="C320" s="2"/>
      <c r="D320" s="73"/>
      <c r="E320" s="73"/>
      <c r="F320" s="73"/>
    </row>
    <row r="321" spans="1:6" s="399" customFormat="1" ht="14" x14ac:dyDescent="0.3">
      <c r="A321" s="203"/>
      <c r="B321" s="398"/>
      <c r="C321" s="2"/>
      <c r="D321" s="73"/>
      <c r="E321" s="73"/>
      <c r="F321" s="73"/>
    </row>
    <row r="322" spans="1:6" s="399" customFormat="1" ht="14" x14ac:dyDescent="0.3">
      <c r="A322" s="203"/>
      <c r="B322" s="398"/>
      <c r="C322" s="2"/>
      <c r="D322" s="73"/>
      <c r="E322" s="73"/>
      <c r="F322" s="73"/>
    </row>
    <row r="323" spans="1:6" s="399" customFormat="1" ht="14" x14ac:dyDescent="0.3">
      <c r="A323" s="203"/>
      <c r="B323" s="398"/>
      <c r="C323" s="2"/>
      <c r="D323" s="73"/>
      <c r="E323" s="73"/>
      <c r="F323" s="73"/>
    </row>
    <row r="324" spans="1:6" s="399" customFormat="1" ht="14" x14ac:dyDescent="0.3">
      <c r="A324" s="203"/>
      <c r="B324" s="398"/>
      <c r="C324" s="2"/>
      <c r="D324" s="73"/>
      <c r="E324" s="73"/>
      <c r="F324" s="73"/>
    </row>
    <row r="325" spans="1:6" s="399" customFormat="1" ht="14" x14ac:dyDescent="0.3">
      <c r="A325" s="203"/>
      <c r="B325" s="398"/>
      <c r="C325" s="2"/>
      <c r="D325" s="73"/>
      <c r="E325" s="73"/>
      <c r="F325" s="73"/>
    </row>
    <row r="326" spans="1:6" s="399" customFormat="1" ht="14" x14ac:dyDescent="0.3">
      <c r="A326" s="203"/>
      <c r="B326" s="398"/>
      <c r="C326" s="2"/>
      <c r="D326" s="73"/>
      <c r="E326" s="73"/>
      <c r="F326" s="73"/>
    </row>
    <row r="327" spans="1:6" s="399" customFormat="1" ht="14" x14ac:dyDescent="0.3">
      <c r="A327" s="203"/>
      <c r="B327" s="398"/>
      <c r="C327" s="2"/>
      <c r="D327" s="73"/>
      <c r="E327" s="73"/>
      <c r="F327" s="73"/>
    </row>
    <row r="328" spans="1:6" s="399" customFormat="1" ht="14" x14ac:dyDescent="0.3">
      <c r="A328" s="203"/>
      <c r="B328" s="398"/>
      <c r="C328" s="2"/>
      <c r="D328" s="73"/>
      <c r="E328" s="73"/>
      <c r="F328" s="73"/>
    </row>
    <row r="329" spans="1:6" s="399" customFormat="1" ht="14" x14ac:dyDescent="0.3">
      <c r="A329" s="203"/>
      <c r="B329" s="398"/>
      <c r="C329" s="2"/>
      <c r="D329" s="73"/>
      <c r="E329" s="73"/>
      <c r="F329" s="73"/>
    </row>
    <row r="330" spans="1:6" s="399" customFormat="1" ht="14" x14ac:dyDescent="0.3">
      <c r="A330" s="203"/>
      <c r="B330" s="398"/>
      <c r="C330" s="2"/>
      <c r="D330" s="73"/>
      <c r="E330" s="73"/>
      <c r="F330" s="73"/>
    </row>
    <row r="331" spans="1:6" s="399" customFormat="1" ht="14" x14ac:dyDescent="0.3">
      <c r="A331" s="203"/>
      <c r="B331" s="398"/>
      <c r="C331" s="2"/>
      <c r="D331" s="73"/>
      <c r="E331" s="73"/>
      <c r="F331" s="73"/>
    </row>
    <row r="332" spans="1:6" s="399" customFormat="1" ht="14" x14ac:dyDescent="0.3">
      <c r="A332" s="203"/>
      <c r="B332" s="398"/>
      <c r="C332" s="2"/>
      <c r="D332" s="73"/>
      <c r="E332" s="73"/>
      <c r="F332" s="73"/>
    </row>
    <row r="333" spans="1:6" s="399" customFormat="1" ht="14" x14ac:dyDescent="0.3">
      <c r="A333" s="203"/>
      <c r="B333" s="398"/>
      <c r="C333" s="2"/>
      <c r="D333" s="73"/>
      <c r="E333" s="73"/>
      <c r="F333" s="73"/>
    </row>
    <row r="334" spans="1:6" s="399" customFormat="1" ht="14" x14ac:dyDescent="0.3">
      <c r="A334" s="203"/>
      <c r="B334" s="398"/>
      <c r="C334" s="2"/>
      <c r="D334" s="73"/>
      <c r="E334" s="73"/>
      <c r="F334" s="73"/>
    </row>
    <row r="335" spans="1:6" s="399" customFormat="1" ht="14" x14ac:dyDescent="0.3">
      <c r="A335" s="203"/>
      <c r="B335" s="398"/>
      <c r="C335" s="2"/>
      <c r="D335" s="73"/>
      <c r="E335" s="73"/>
      <c r="F335" s="73"/>
    </row>
    <row r="336" spans="1:6" s="399" customFormat="1" ht="14" x14ac:dyDescent="0.3">
      <c r="A336" s="203"/>
      <c r="B336" s="398"/>
      <c r="C336" s="2"/>
      <c r="D336" s="73"/>
      <c r="E336" s="73"/>
      <c r="F336" s="73"/>
    </row>
    <row r="337" spans="1:6" s="399" customFormat="1" ht="14" x14ac:dyDescent="0.3">
      <c r="A337" s="203"/>
      <c r="B337" s="398"/>
      <c r="C337" s="2"/>
      <c r="D337" s="73"/>
      <c r="E337" s="73"/>
      <c r="F337" s="73"/>
    </row>
    <row r="338" spans="1:6" s="399" customFormat="1" ht="14" x14ac:dyDescent="0.3">
      <c r="A338" s="203"/>
      <c r="B338" s="398"/>
      <c r="C338" s="2"/>
      <c r="D338" s="73"/>
      <c r="E338" s="73"/>
      <c r="F338" s="73"/>
    </row>
    <row r="339" spans="1:6" s="399" customFormat="1" ht="14" x14ac:dyDescent="0.3">
      <c r="A339" s="203"/>
      <c r="B339" s="398"/>
      <c r="C339" s="2"/>
      <c r="D339" s="73"/>
      <c r="E339" s="73"/>
      <c r="F339" s="73"/>
    </row>
    <row r="340" spans="1:6" s="399" customFormat="1" ht="14" x14ac:dyDescent="0.3">
      <c r="A340" s="203"/>
      <c r="B340" s="398"/>
      <c r="C340" s="2"/>
      <c r="D340" s="73"/>
      <c r="E340" s="73"/>
      <c r="F340" s="73"/>
    </row>
    <row r="341" spans="1:6" s="399" customFormat="1" ht="14" x14ac:dyDescent="0.3">
      <c r="A341" s="203"/>
      <c r="B341" s="398"/>
      <c r="C341" s="2"/>
      <c r="D341" s="73"/>
      <c r="E341" s="73"/>
      <c r="F341" s="73"/>
    </row>
    <row r="342" spans="1:6" s="399" customFormat="1" ht="14" x14ac:dyDescent="0.3">
      <c r="A342" s="203"/>
      <c r="B342" s="398"/>
      <c r="C342" s="2"/>
      <c r="D342" s="73"/>
      <c r="E342" s="73"/>
      <c r="F342" s="73"/>
    </row>
    <row r="343" spans="1:6" s="399" customFormat="1" ht="14" x14ac:dyDescent="0.3">
      <c r="A343" s="203"/>
      <c r="B343" s="398"/>
      <c r="C343" s="2"/>
      <c r="D343" s="73"/>
      <c r="E343" s="73"/>
      <c r="F343" s="73"/>
    </row>
    <row r="344" spans="1:6" s="399" customFormat="1" ht="14" x14ac:dyDescent="0.3">
      <c r="A344" s="203"/>
      <c r="B344" s="398"/>
      <c r="C344" s="2"/>
      <c r="D344" s="73"/>
      <c r="E344" s="73"/>
      <c r="F344" s="73"/>
    </row>
    <row r="345" spans="1:6" s="399" customFormat="1" ht="14" x14ac:dyDescent="0.3">
      <c r="A345" s="203"/>
      <c r="B345" s="398"/>
      <c r="C345" s="2"/>
      <c r="D345" s="73"/>
      <c r="E345" s="73"/>
      <c r="F345" s="73"/>
    </row>
    <row r="346" spans="1:6" s="399" customFormat="1" ht="14" x14ac:dyDescent="0.3">
      <c r="A346" s="203"/>
      <c r="B346" s="398"/>
      <c r="C346" s="2"/>
      <c r="D346" s="73"/>
      <c r="E346" s="73"/>
      <c r="F346" s="73"/>
    </row>
    <row r="347" spans="1:6" s="399" customFormat="1" ht="14" x14ac:dyDescent="0.3">
      <c r="A347" s="203"/>
      <c r="B347" s="398"/>
      <c r="C347" s="2"/>
      <c r="D347" s="73"/>
      <c r="E347" s="73"/>
      <c r="F347" s="73"/>
    </row>
    <row r="348" spans="1:6" s="399" customFormat="1" ht="14" x14ac:dyDescent="0.3">
      <c r="A348" s="203"/>
      <c r="B348" s="398"/>
      <c r="C348" s="2"/>
      <c r="D348" s="73"/>
      <c r="E348" s="73"/>
      <c r="F348" s="73"/>
    </row>
    <row r="349" spans="1:6" s="399" customFormat="1" ht="14" x14ac:dyDescent="0.3">
      <c r="A349" s="203"/>
      <c r="B349" s="398"/>
      <c r="C349" s="2"/>
      <c r="D349" s="73"/>
      <c r="E349" s="73"/>
      <c r="F349" s="73"/>
    </row>
    <row r="350" spans="1:6" s="399" customFormat="1" ht="14" x14ac:dyDescent="0.3">
      <c r="A350" s="203"/>
      <c r="B350" s="398"/>
      <c r="C350" s="2"/>
      <c r="D350" s="73"/>
      <c r="E350" s="73"/>
      <c r="F350" s="73"/>
    </row>
    <row r="351" spans="1:6" s="399" customFormat="1" ht="14" x14ac:dyDescent="0.3">
      <c r="A351" s="203"/>
      <c r="B351" s="398"/>
      <c r="C351" s="2"/>
      <c r="D351" s="73"/>
      <c r="E351" s="73"/>
      <c r="F351" s="73"/>
    </row>
    <row r="352" spans="1:6" s="399" customFormat="1" ht="14" x14ac:dyDescent="0.3">
      <c r="A352" s="203"/>
      <c r="B352" s="398"/>
      <c r="C352" s="2"/>
      <c r="D352" s="73"/>
      <c r="E352" s="73"/>
      <c r="F352" s="73"/>
    </row>
    <row r="353" spans="1:6" s="399" customFormat="1" ht="14" x14ac:dyDescent="0.3">
      <c r="A353" s="203"/>
      <c r="B353" s="398"/>
      <c r="C353" s="2"/>
      <c r="D353" s="73"/>
      <c r="E353" s="73"/>
      <c r="F353" s="73"/>
    </row>
    <row r="354" spans="1:6" s="399" customFormat="1" ht="14" x14ac:dyDescent="0.3">
      <c r="A354" s="203"/>
      <c r="B354" s="398"/>
      <c r="C354" s="2"/>
      <c r="D354" s="73"/>
      <c r="E354" s="73"/>
      <c r="F354" s="73"/>
    </row>
    <row r="355" spans="1:6" s="399" customFormat="1" ht="14" x14ac:dyDescent="0.3">
      <c r="A355" s="203"/>
      <c r="B355" s="398"/>
      <c r="C355" s="2"/>
      <c r="D355" s="73"/>
      <c r="E355" s="73"/>
      <c r="F355" s="73"/>
    </row>
    <row r="356" spans="1:6" s="399" customFormat="1" ht="14" x14ac:dyDescent="0.3">
      <c r="A356" s="203"/>
      <c r="B356" s="398"/>
      <c r="C356" s="2"/>
      <c r="D356" s="73"/>
      <c r="E356" s="73"/>
      <c r="F356" s="73"/>
    </row>
    <row r="357" spans="1:6" s="399" customFormat="1" ht="14" x14ac:dyDescent="0.3">
      <c r="A357" s="203"/>
      <c r="B357" s="398"/>
      <c r="C357" s="2"/>
      <c r="D357" s="73"/>
      <c r="E357" s="73"/>
      <c r="F357" s="73"/>
    </row>
    <row r="358" spans="1:6" s="399" customFormat="1" ht="14" x14ac:dyDescent="0.3">
      <c r="A358" s="203"/>
      <c r="B358" s="398"/>
      <c r="C358" s="2"/>
      <c r="D358" s="73"/>
      <c r="E358" s="73"/>
      <c r="F358" s="73"/>
    </row>
    <row r="359" spans="1:6" s="399" customFormat="1" ht="14" x14ac:dyDescent="0.3">
      <c r="A359" s="203"/>
      <c r="B359" s="398"/>
      <c r="C359" s="2"/>
      <c r="D359" s="73"/>
      <c r="E359" s="73"/>
      <c r="F359" s="73"/>
    </row>
    <row r="360" spans="1:6" s="399" customFormat="1" ht="14" x14ac:dyDescent="0.3">
      <c r="A360" s="203"/>
      <c r="B360" s="398"/>
      <c r="C360" s="2"/>
      <c r="D360" s="73"/>
      <c r="E360" s="73"/>
      <c r="F360" s="73"/>
    </row>
    <row r="361" spans="1:6" s="399" customFormat="1" ht="14" x14ac:dyDescent="0.3">
      <c r="A361" s="203"/>
      <c r="B361" s="398"/>
      <c r="C361" s="2"/>
      <c r="D361" s="73"/>
      <c r="E361" s="73"/>
      <c r="F361" s="73"/>
    </row>
    <row r="362" spans="1:6" s="399" customFormat="1" ht="14" x14ac:dyDescent="0.3">
      <c r="A362" s="203"/>
      <c r="B362" s="398"/>
      <c r="C362" s="2"/>
      <c r="D362" s="73"/>
      <c r="E362" s="73"/>
      <c r="F362" s="73"/>
    </row>
    <row r="363" spans="1:6" s="399" customFormat="1" ht="14" x14ac:dyDescent="0.3">
      <c r="A363" s="203"/>
      <c r="B363" s="398"/>
      <c r="C363" s="2"/>
      <c r="D363" s="73"/>
      <c r="E363" s="73"/>
      <c r="F363" s="73"/>
    </row>
    <row r="364" spans="1:6" s="399" customFormat="1" ht="14" x14ac:dyDescent="0.3">
      <c r="A364" s="203"/>
      <c r="B364" s="398"/>
      <c r="C364" s="2"/>
      <c r="D364" s="73"/>
      <c r="E364" s="73"/>
      <c r="F364" s="73"/>
    </row>
    <row r="365" spans="1:6" s="399" customFormat="1" ht="14" x14ac:dyDescent="0.3">
      <c r="A365" s="203"/>
      <c r="B365" s="398"/>
      <c r="C365" s="2"/>
      <c r="D365" s="73"/>
      <c r="E365" s="73"/>
      <c r="F365" s="73"/>
    </row>
    <row r="366" spans="1:6" s="399" customFormat="1" ht="14" x14ac:dyDescent="0.3">
      <c r="A366" s="203"/>
      <c r="B366" s="398"/>
      <c r="C366" s="2"/>
      <c r="D366" s="73"/>
      <c r="E366" s="73"/>
      <c r="F366" s="73"/>
    </row>
    <row r="367" spans="1:6" s="399" customFormat="1" ht="14" x14ac:dyDescent="0.3">
      <c r="A367" s="203"/>
      <c r="B367" s="398"/>
      <c r="C367" s="2"/>
      <c r="D367" s="73"/>
      <c r="E367" s="73"/>
      <c r="F367" s="73"/>
    </row>
    <row r="368" spans="1:6" s="399" customFormat="1" ht="14" x14ac:dyDescent="0.3">
      <c r="A368" s="203"/>
      <c r="B368" s="398"/>
      <c r="C368" s="2"/>
      <c r="D368" s="73"/>
      <c r="E368" s="73"/>
      <c r="F368" s="73"/>
    </row>
    <row r="369" spans="1:6" s="399" customFormat="1" ht="14" x14ac:dyDescent="0.3">
      <c r="A369" s="203"/>
      <c r="B369" s="398"/>
      <c r="C369" s="2"/>
      <c r="D369" s="73"/>
      <c r="E369" s="73"/>
      <c r="F369" s="73"/>
    </row>
    <row r="370" spans="1:6" s="399" customFormat="1" ht="14" x14ac:dyDescent="0.3">
      <c r="A370" s="203"/>
      <c r="B370" s="398"/>
      <c r="C370" s="2"/>
      <c r="D370" s="73"/>
      <c r="E370" s="73"/>
      <c r="F370" s="73"/>
    </row>
    <row r="371" spans="1:6" s="399" customFormat="1" ht="14" x14ac:dyDescent="0.3">
      <c r="A371" s="203"/>
      <c r="B371" s="398"/>
      <c r="C371" s="2"/>
      <c r="D371" s="73"/>
      <c r="E371" s="73"/>
      <c r="F371" s="73"/>
    </row>
    <row r="372" spans="1:6" s="399" customFormat="1" ht="14" x14ac:dyDescent="0.3">
      <c r="A372" s="203"/>
      <c r="B372" s="398"/>
      <c r="C372" s="2"/>
      <c r="D372" s="73"/>
      <c r="E372" s="73"/>
      <c r="F372" s="73"/>
    </row>
    <row r="373" spans="1:6" s="399" customFormat="1" ht="14" x14ac:dyDescent="0.3">
      <c r="A373" s="203"/>
      <c r="B373" s="398"/>
      <c r="C373" s="2"/>
      <c r="D373" s="73"/>
      <c r="E373" s="73"/>
      <c r="F373" s="73"/>
    </row>
    <row r="374" spans="1:6" s="399" customFormat="1" ht="14" x14ac:dyDescent="0.3">
      <c r="A374" s="203"/>
      <c r="B374" s="398"/>
      <c r="C374" s="2"/>
      <c r="D374" s="73"/>
      <c r="E374" s="73"/>
      <c r="F374" s="73"/>
    </row>
    <row r="375" spans="1:6" s="399" customFormat="1" ht="14" x14ac:dyDescent="0.3">
      <c r="A375" s="203"/>
      <c r="B375" s="398"/>
      <c r="C375" s="2"/>
      <c r="D375" s="73"/>
      <c r="E375" s="73"/>
      <c r="F375" s="73"/>
    </row>
    <row r="376" spans="1:6" s="399" customFormat="1" ht="14" x14ac:dyDescent="0.3">
      <c r="A376" s="203"/>
      <c r="B376" s="398"/>
      <c r="C376" s="2"/>
      <c r="D376" s="73"/>
      <c r="E376" s="73"/>
      <c r="F376" s="73"/>
    </row>
    <row r="377" spans="1:6" s="399" customFormat="1" ht="14" x14ac:dyDescent="0.3">
      <c r="A377" s="203"/>
      <c r="B377" s="398"/>
      <c r="C377" s="2"/>
      <c r="D377" s="73"/>
      <c r="E377" s="73"/>
      <c r="F377" s="73"/>
    </row>
    <row r="378" spans="1:6" s="399" customFormat="1" ht="14" x14ac:dyDescent="0.3">
      <c r="A378" s="203"/>
      <c r="B378" s="398"/>
      <c r="C378" s="2"/>
      <c r="D378" s="73"/>
      <c r="E378" s="73"/>
      <c r="F378" s="73"/>
    </row>
    <row r="379" spans="1:6" s="399" customFormat="1" ht="14" x14ac:dyDescent="0.3">
      <c r="A379" s="203"/>
      <c r="B379" s="398"/>
      <c r="C379" s="2"/>
      <c r="D379" s="73"/>
      <c r="E379" s="73"/>
      <c r="F379" s="73"/>
    </row>
    <row r="380" spans="1:6" s="399" customFormat="1" ht="14" x14ac:dyDescent="0.3">
      <c r="A380" s="203"/>
      <c r="B380" s="398"/>
      <c r="C380" s="2"/>
      <c r="D380" s="73"/>
      <c r="E380" s="73"/>
      <c r="F380" s="73"/>
    </row>
    <row r="381" spans="1:6" s="399" customFormat="1" ht="14" x14ac:dyDescent="0.3">
      <c r="A381" s="203"/>
      <c r="B381" s="398"/>
      <c r="C381" s="2"/>
      <c r="D381" s="73"/>
      <c r="E381" s="73"/>
      <c r="F381" s="73"/>
    </row>
    <row r="382" spans="1:6" s="399" customFormat="1" ht="14" x14ac:dyDescent="0.3">
      <c r="A382" s="203"/>
      <c r="B382" s="398"/>
      <c r="C382" s="2"/>
      <c r="D382" s="73"/>
      <c r="E382" s="73"/>
      <c r="F382" s="73"/>
    </row>
    <row r="383" spans="1:6" s="399" customFormat="1" ht="14" x14ac:dyDescent="0.3">
      <c r="A383" s="203"/>
      <c r="B383" s="398"/>
      <c r="C383" s="2"/>
      <c r="D383" s="73"/>
      <c r="E383" s="73"/>
      <c r="F383" s="73"/>
    </row>
    <row r="384" spans="1:6" s="399" customFormat="1" ht="14" x14ac:dyDescent="0.3">
      <c r="A384" s="203"/>
      <c r="B384" s="398"/>
      <c r="C384" s="2"/>
      <c r="D384" s="73"/>
      <c r="E384" s="73"/>
      <c r="F384" s="73"/>
    </row>
    <row r="385" spans="1:6" s="399" customFormat="1" ht="14" x14ac:dyDescent="0.3">
      <c r="A385" s="203"/>
      <c r="B385" s="398"/>
      <c r="C385" s="2"/>
      <c r="D385" s="73"/>
      <c r="E385" s="73"/>
      <c r="F385" s="73"/>
    </row>
    <row r="386" spans="1:6" s="399" customFormat="1" ht="14" x14ac:dyDescent="0.3">
      <c r="A386" s="203"/>
      <c r="B386" s="398"/>
      <c r="C386" s="2"/>
      <c r="D386" s="73"/>
      <c r="E386" s="73"/>
      <c r="F386" s="73"/>
    </row>
    <row r="387" spans="1:6" s="399" customFormat="1" ht="14" x14ac:dyDescent="0.3">
      <c r="A387" s="203"/>
      <c r="B387" s="398"/>
      <c r="C387" s="2"/>
      <c r="D387" s="73"/>
      <c r="E387" s="73"/>
      <c r="F387" s="73"/>
    </row>
    <row r="388" spans="1:6" s="399" customFormat="1" ht="14" x14ac:dyDescent="0.3">
      <c r="A388" s="203"/>
      <c r="B388" s="398"/>
      <c r="C388" s="2"/>
      <c r="D388" s="73"/>
      <c r="E388" s="73"/>
      <c r="F388" s="73"/>
    </row>
    <row r="389" spans="1:6" s="399" customFormat="1" ht="14" x14ac:dyDescent="0.3">
      <c r="A389" s="203"/>
      <c r="B389" s="398"/>
      <c r="C389" s="2"/>
      <c r="D389" s="73"/>
      <c r="E389" s="73"/>
      <c r="F389" s="73"/>
    </row>
    <row r="390" spans="1:6" s="399" customFormat="1" ht="14" x14ac:dyDescent="0.3">
      <c r="A390" s="203"/>
      <c r="B390" s="398"/>
      <c r="C390" s="2"/>
      <c r="D390" s="73"/>
      <c r="E390" s="73"/>
      <c r="F390" s="73"/>
    </row>
    <row r="391" spans="1:6" s="399" customFormat="1" ht="14" x14ac:dyDescent="0.3">
      <c r="A391" s="203"/>
      <c r="B391" s="398"/>
      <c r="C391" s="2"/>
      <c r="D391" s="73"/>
      <c r="E391" s="73"/>
      <c r="F391" s="73"/>
    </row>
    <row r="392" spans="1:6" s="399" customFormat="1" ht="14" x14ac:dyDescent="0.3">
      <c r="A392" s="203"/>
      <c r="B392" s="398"/>
      <c r="C392" s="2"/>
      <c r="D392" s="73"/>
      <c r="E392" s="73"/>
      <c r="F392" s="73"/>
    </row>
    <row r="393" spans="1:6" s="399" customFormat="1" ht="14" x14ac:dyDescent="0.3">
      <c r="A393" s="203"/>
      <c r="B393" s="398"/>
      <c r="C393" s="2"/>
      <c r="D393" s="73"/>
      <c r="E393" s="73"/>
      <c r="F393" s="73"/>
    </row>
    <row r="394" spans="1:6" s="399" customFormat="1" ht="14" x14ac:dyDescent="0.3">
      <c r="A394" s="203"/>
      <c r="B394" s="398"/>
      <c r="C394" s="2"/>
      <c r="D394" s="73"/>
      <c r="E394" s="73"/>
      <c r="F394" s="73"/>
    </row>
    <row r="395" spans="1:6" s="399" customFormat="1" ht="14" x14ac:dyDescent="0.3">
      <c r="A395" s="203"/>
      <c r="B395" s="398"/>
      <c r="C395" s="2"/>
      <c r="D395" s="73"/>
      <c r="E395" s="73"/>
      <c r="F395" s="73"/>
    </row>
    <row r="396" spans="1:6" s="399" customFormat="1" ht="14" x14ac:dyDescent="0.3">
      <c r="A396" s="203"/>
      <c r="B396" s="398"/>
      <c r="C396" s="2"/>
      <c r="D396" s="73"/>
      <c r="E396" s="73"/>
      <c r="F396" s="73"/>
    </row>
    <row r="397" spans="1:6" s="399" customFormat="1" ht="14" x14ac:dyDescent="0.3">
      <c r="A397" s="203"/>
      <c r="B397" s="398"/>
      <c r="C397" s="2"/>
      <c r="D397" s="73"/>
      <c r="E397" s="73"/>
      <c r="F397" s="73"/>
    </row>
    <row r="398" spans="1:6" s="399" customFormat="1" ht="14" x14ac:dyDescent="0.3">
      <c r="A398" s="203"/>
      <c r="B398" s="398"/>
      <c r="C398" s="2"/>
      <c r="D398" s="73"/>
      <c r="E398" s="73"/>
      <c r="F398" s="73"/>
    </row>
    <row r="399" spans="1:6" s="399" customFormat="1" ht="14" x14ac:dyDescent="0.3">
      <c r="A399" s="203"/>
      <c r="B399" s="398"/>
      <c r="C399" s="2"/>
      <c r="D399" s="73"/>
      <c r="E399" s="73"/>
      <c r="F399" s="73"/>
    </row>
    <row r="400" spans="1:6" s="399" customFormat="1" ht="14" x14ac:dyDescent="0.3">
      <c r="A400" s="203"/>
      <c r="B400" s="398"/>
      <c r="C400" s="2"/>
      <c r="D400" s="73"/>
      <c r="E400" s="73"/>
      <c r="F400" s="73"/>
    </row>
    <row r="401" spans="1:6" s="399" customFormat="1" ht="14" x14ac:dyDescent="0.3">
      <c r="A401" s="203"/>
      <c r="B401" s="398"/>
      <c r="C401" s="2"/>
      <c r="D401" s="73"/>
      <c r="E401" s="73"/>
      <c r="F401" s="73"/>
    </row>
    <row r="402" spans="1:6" s="399" customFormat="1" ht="14" x14ac:dyDescent="0.3">
      <c r="A402" s="203"/>
      <c r="B402" s="398"/>
      <c r="C402" s="2"/>
      <c r="D402" s="73"/>
      <c r="E402" s="73"/>
      <c r="F402" s="73"/>
    </row>
    <row r="403" spans="1:6" s="399" customFormat="1" ht="14" x14ac:dyDescent="0.3">
      <c r="A403" s="203"/>
      <c r="B403" s="398"/>
      <c r="C403" s="2"/>
      <c r="D403" s="73"/>
      <c r="E403" s="73"/>
      <c r="F403" s="73"/>
    </row>
    <row r="404" spans="1:6" s="399" customFormat="1" ht="14" x14ac:dyDescent="0.3">
      <c r="A404" s="203"/>
      <c r="B404" s="398"/>
      <c r="C404" s="2"/>
      <c r="D404" s="73"/>
      <c r="E404" s="73"/>
      <c r="F404" s="73"/>
    </row>
    <row r="405" spans="1:6" s="399" customFormat="1" ht="14" x14ac:dyDescent="0.3">
      <c r="A405" s="203"/>
      <c r="B405" s="398"/>
      <c r="C405" s="2"/>
      <c r="D405" s="73"/>
      <c r="E405" s="73"/>
      <c r="F405" s="73"/>
    </row>
    <row r="406" spans="1:6" s="399" customFormat="1" ht="14" x14ac:dyDescent="0.3">
      <c r="A406" s="203"/>
      <c r="B406" s="398"/>
      <c r="C406" s="2"/>
      <c r="D406" s="73"/>
      <c r="E406" s="73"/>
      <c r="F406" s="73"/>
    </row>
    <row r="407" spans="1:6" s="399" customFormat="1" ht="14" x14ac:dyDescent="0.3">
      <c r="A407" s="203"/>
      <c r="B407" s="398"/>
      <c r="C407" s="2"/>
      <c r="D407" s="73"/>
      <c r="E407" s="73"/>
      <c r="F407" s="73"/>
    </row>
    <row r="408" spans="1:6" s="399" customFormat="1" ht="14" x14ac:dyDescent="0.3">
      <c r="A408" s="203"/>
      <c r="B408" s="398"/>
      <c r="C408" s="2"/>
      <c r="D408" s="73"/>
      <c r="E408" s="73"/>
      <c r="F408" s="73"/>
    </row>
    <row r="409" spans="1:6" s="399" customFormat="1" ht="14" x14ac:dyDescent="0.3">
      <c r="A409" s="203"/>
      <c r="B409" s="398"/>
      <c r="C409" s="2"/>
      <c r="D409" s="73"/>
      <c r="E409" s="73"/>
      <c r="F409" s="73"/>
    </row>
    <row r="410" spans="1:6" s="399" customFormat="1" ht="14" x14ac:dyDescent="0.3">
      <c r="A410" s="203"/>
      <c r="B410" s="398"/>
      <c r="C410" s="2"/>
      <c r="D410" s="73"/>
      <c r="E410" s="73"/>
      <c r="F410" s="73"/>
    </row>
    <row r="411" spans="1:6" s="399" customFormat="1" ht="14" x14ac:dyDescent="0.3">
      <c r="A411" s="203"/>
      <c r="B411" s="398"/>
      <c r="C411" s="2"/>
      <c r="D411" s="73"/>
      <c r="E411" s="73"/>
      <c r="F411" s="73"/>
    </row>
    <row r="412" spans="1:6" s="399" customFormat="1" ht="14" x14ac:dyDescent="0.3">
      <c r="A412" s="203"/>
      <c r="B412" s="398"/>
      <c r="C412" s="2"/>
      <c r="D412" s="73"/>
      <c r="E412" s="73"/>
      <c r="F412" s="73"/>
    </row>
    <row r="413" spans="1:6" s="399" customFormat="1" ht="14" x14ac:dyDescent="0.3">
      <c r="A413" s="203"/>
      <c r="B413" s="398"/>
      <c r="C413" s="2"/>
      <c r="D413" s="73"/>
      <c r="E413" s="73"/>
      <c r="F413" s="73"/>
    </row>
    <row r="414" spans="1:6" s="399" customFormat="1" ht="14" x14ac:dyDescent="0.3">
      <c r="A414" s="203"/>
      <c r="B414" s="398"/>
      <c r="C414" s="2"/>
      <c r="D414" s="73"/>
      <c r="E414" s="73"/>
      <c r="F414" s="73"/>
    </row>
    <row r="415" spans="1:6" s="399" customFormat="1" ht="14" x14ac:dyDescent="0.3">
      <c r="A415" s="203"/>
      <c r="B415" s="398"/>
      <c r="C415" s="2"/>
      <c r="D415" s="73"/>
      <c r="E415" s="73"/>
      <c r="F415" s="73"/>
    </row>
    <row r="416" spans="1:6" s="399" customFormat="1" ht="14" x14ac:dyDescent="0.3">
      <c r="A416" s="203"/>
      <c r="B416" s="398"/>
      <c r="C416" s="2"/>
      <c r="D416" s="73"/>
      <c r="E416" s="73"/>
      <c r="F416" s="73"/>
    </row>
    <row r="417" spans="1:6" s="399" customFormat="1" ht="14" x14ac:dyDescent="0.3">
      <c r="A417" s="203"/>
      <c r="B417" s="398"/>
      <c r="C417" s="2"/>
      <c r="D417" s="73"/>
      <c r="E417" s="73"/>
      <c r="F417" s="73"/>
    </row>
    <row r="418" spans="1:6" s="399" customFormat="1" ht="14" x14ac:dyDescent="0.3">
      <c r="A418" s="203"/>
      <c r="B418" s="398"/>
      <c r="C418" s="2"/>
      <c r="D418" s="73"/>
      <c r="E418" s="73"/>
      <c r="F418" s="73"/>
    </row>
    <row r="419" spans="1:6" s="399" customFormat="1" ht="14" x14ac:dyDescent="0.3">
      <c r="A419" s="203"/>
      <c r="B419" s="398"/>
      <c r="C419" s="2"/>
      <c r="D419" s="73"/>
      <c r="E419" s="73"/>
      <c r="F419" s="73"/>
    </row>
    <row r="420" spans="1:6" s="399" customFormat="1" ht="14" x14ac:dyDescent="0.3">
      <c r="A420" s="203"/>
      <c r="B420" s="398"/>
      <c r="C420" s="2"/>
      <c r="D420" s="73"/>
      <c r="E420" s="73"/>
      <c r="F420" s="73"/>
    </row>
    <row r="421" spans="1:6" s="399" customFormat="1" ht="14" x14ac:dyDescent="0.3">
      <c r="A421" s="203"/>
      <c r="B421" s="398"/>
      <c r="C421" s="2"/>
      <c r="D421" s="73"/>
      <c r="E421" s="73"/>
      <c r="F421" s="73"/>
    </row>
    <row r="422" spans="1:6" s="399" customFormat="1" ht="14" x14ac:dyDescent="0.3">
      <c r="A422" s="203"/>
      <c r="B422" s="398"/>
      <c r="C422" s="2"/>
      <c r="D422" s="73"/>
      <c r="E422" s="73"/>
      <c r="F422" s="73"/>
    </row>
    <row r="423" spans="1:6" s="399" customFormat="1" ht="14" x14ac:dyDescent="0.3">
      <c r="A423" s="203"/>
      <c r="B423" s="398"/>
      <c r="C423" s="2"/>
      <c r="D423" s="73"/>
      <c r="E423" s="73"/>
      <c r="F423" s="73"/>
    </row>
    <row r="424" spans="1:6" s="399" customFormat="1" ht="14" x14ac:dyDescent="0.3">
      <c r="A424" s="203"/>
      <c r="B424" s="398"/>
      <c r="C424" s="2"/>
      <c r="D424" s="73"/>
      <c r="E424" s="73"/>
      <c r="F424" s="73"/>
    </row>
    <row r="425" spans="1:6" s="399" customFormat="1" ht="14" x14ac:dyDescent="0.3">
      <c r="A425" s="203"/>
      <c r="B425" s="398"/>
      <c r="C425" s="2"/>
      <c r="D425" s="73"/>
      <c r="E425" s="73"/>
      <c r="F425" s="73"/>
    </row>
    <row r="426" spans="1:6" s="399" customFormat="1" ht="14" x14ac:dyDescent="0.3">
      <c r="A426" s="203"/>
      <c r="B426" s="398"/>
      <c r="C426" s="2"/>
      <c r="D426" s="73"/>
      <c r="E426" s="73"/>
      <c r="F426" s="73"/>
    </row>
    <row r="427" spans="1:6" s="399" customFormat="1" ht="14" x14ac:dyDescent="0.3">
      <c r="A427" s="203"/>
      <c r="B427" s="398"/>
      <c r="C427" s="2"/>
      <c r="D427" s="73"/>
      <c r="E427" s="73"/>
      <c r="F427" s="73"/>
    </row>
    <row r="428" spans="1:6" s="399" customFormat="1" ht="14" x14ac:dyDescent="0.3">
      <c r="A428" s="203"/>
      <c r="B428" s="398"/>
      <c r="C428" s="2"/>
      <c r="D428" s="73"/>
      <c r="E428" s="73"/>
      <c r="F428" s="73"/>
    </row>
    <row r="429" spans="1:6" s="399" customFormat="1" ht="14" x14ac:dyDescent="0.3">
      <c r="A429" s="203"/>
      <c r="B429" s="398"/>
      <c r="C429" s="2"/>
      <c r="D429" s="73"/>
      <c r="E429" s="73"/>
      <c r="F429" s="73"/>
    </row>
    <row r="430" spans="1:6" s="399" customFormat="1" ht="14" x14ac:dyDescent="0.3">
      <c r="A430" s="203"/>
      <c r="B430" s="398"/>
      <c r="C430" s="2"/>
      <c r="D430" s="73"/>
      <c r="E430" s="73"/>
      <c r="F430" s="73"/>
    </row>
    <row r="431" spans="1:6" s="399" customFormat="1" ht="14" x14ac:dyDescent="0.3">
      <c r="A431" s="203"/>
      <c r="B431" s="398"/>
      <c r="C431" s="2"/>
      <c r="D431" s="73"/>
      <c r="E431" s="73"/>
      <c r="F431" s="73"/>
    </row>
    <row r="432" spans="1:6" s="399" customFormat="1" ht="14" x14ac:dyDescent="0.3">
      <c r="A432" s="203"/>
      <c r="B432" s="398"/>
      <c r="C432" s="2"/>
      <c r="D432" s="73"/>
      <c r="E432" s="73"/>
      <c r="F432" s="73"/>
    </row>
    <row r="433" spans="1:6" s="399" customFormat="1" ht="14" x14ac:dyDescent="0.3">
      <c r="A433" s="203"/>
      <c r="B433" s="398"/>
      <c r="C433" s="2"/>
      <c r="D433" s="73"/>
      <c r="E433" s="73"/>
      <c r="F433" s="73"/>
    </row>
    <row r="434" spans="1:6" s="399" customFormat="1" ht="14" x14ac:dyDescent="0.3">
      <c r="A434" s="203"/>
      <c r="B434" s="398"/>
      <c r="C434" s="2"/>
      <c r="D434" s="73"/>
      <c r="E434" s="73"/>
      <c r="F434" s="73"/>
    </row>
    <row r="435" spans="1:6" s="399" customFormat="1" ht="14" x14ac:dyDescent="0.3">
      <c r="A435" s="203"/>
      <c r="B435" s="398"/>
      <c r="C435" s="2"/>
      <c r="D435" s="73"/>
      <c r="E435" s="73"/>
      <c r="F435" s="73"/>
    </row>
    <row r="436" spans="1:6" s="399" customFormat="1" ht="14" x14ac:dyDescent="0.3">
      <c r="A436" s="203"/>
      <c r="B436" s="398"/>
      <c r="C436" s="2"/>
      <c r="D436" s="73"/>
      <c r="E436" s="73"/>
      <c r="F436" s="73"/>
    </row>
    <row r="437" spans="1:6" s="399" customFormat="1" ht="14" x14ac:dyDescent="0.3">
      <c r="A437" s="203"/>
      <c r="B437" s="398"/>
      <c r="C437" s="2"/>
      <c r="D437" s="73"/>
      <c r="E437" s="73"/>
      <c r="F437" s="73"/>
    </row>
    <row r="438" spans="1:6" s="399" customFormat="1" ht="14" x14ac:dyDescent="0.3">
      <c r="A438" s="203"/>
      <c r="B438" s="398"/>
      <c r="C438" s="2"/>
      <c r="D438" s="73"/>
      <c r="E438" s="73"/>
      <c r="F438" s="73"/>
    </row>
    <row r="439" spans="1:6" s="399" customFormat="1" ht="14" x14ac:dyDescent="0.3">
      <c r="A439" s="203"/>
      <c r="B439" s="398"/>
      <c r="C439" s="2"/>
      <c r="D439" s="73"/>
      <c r="E439" s="73"/>
      <c r="F439" s="73"/>
    </row>
    <row r="440" spans="1:6" s="399" customFormat="1" ht="14" x14ac:dyDescent="0.3">
      <c r="A440" s="203"/>
      <c r="B440" s="398"/>
      <c r="C440" s="2"/>
      <c r="D440" s="73"/>
      <c r="E440" s="73"/>
      <c r="F440" s="73"/>
    </row>
    <row r="441" spans="1:6" s="399" customFormat="1" ht="14" x14ac:dyDescent="0.3">
      <c r="A441" s="203"/>
      <c r="B441" s="398"/>
      <c r="C441" s="2"/>
      <c r="D441" s="73"/>
      <c r="E441" s="73"/>
      <c r="F441" s="73"/>
    </row>
    <row r="442" spans="1:6" s="399" customFormat="1" ht="14" x14ac:dyDescent="0.3">
      <c r="A442" s="203"/>
      <c r="B442" s="398"/>
      <c r="C442" s="2"/>
      <c r="D442" s="73"/>
      <c r="E442" s="73"/>
      <c r="F442" s="73"/>
    </row>
    <row r="443" spans="1:6" s="399" customFormat="1" ht="14" x14ac:dyDescent="0.3">
      <c r="A443" s="203"/>
      <c r="B443" s="398"/>
      <c r="C443" s="2"/>
      <c r="D443" s="73"/>
      <c r="E443" s="73"/>
      <c r="F443" s="73"/>
    </row>
    <row r="444" spans="1:6" s="399" customFormat="1" ht="14" x14ac:dyDescent="0.3">
      <c r="A444" s="203"/>
      <c r="B444" s="398"/>
      <c r="C444" s="2"/>
      <c r="D444" s="73"/>
      <c r="E444" s="73"/>
      <c r="F444" s="73"/>
    </row>
    <row r="445" spans="1:6" s="399" customFormat="1" ht="14" x14ac:dyDescent="0.3">
      <c r="A445" s="203"/>
      <c r="B445" s="398"/>
      <c r="C445" s="2"/>
      <c r="D445" s="73"/>
      <c r="E445" s="73"/>
      <c r="F445" s="73"/>
    </row>
    <row r="446" spans="1:6" s="399" customFormat="1" ht="14" x14ac:dyDescent="0.3">
      <c r="A446" s="203"/>
      <c r="B446" s="398"/>
      <c r="C446" s="2"/>
      <c r="D446" s="73"/>
      <c r="E446" s="73"/>
      <c r="F446" s="73"/>
    </row>
    <row r="447" spans="1:6" s="399" customFormat="1" ht="14" x14ac:dyDescent="0.3">
      <c r="A447" s="203"/>
      <c r="B447" s="398"/>
      <c r="C447" s="2"/>
      <c r="D447" s="73"/>
      <c r="E447" s="73"/>
      <c r="F447" s="73"/>
    </row>
    <row r="448" spans="1:6" s="399" customFormat="1" ht="14" x14ac:dyDescent="0.3">
      <c r="A448" s="203"/>
      <c r="B448" s="398"/>
      <c r="C448" s="2"/>
      <c r="D448" s="73"/>
      <c r="E448" s="73"/>
      <c r="F448" s="73"/>
    </row>
    <row r="449" spans="1:6" s="399" customFormat="1" ht="14" x14ac:dyDescent="0.3">
      <c r="A449" s="203"/>
      <c r="B449" s="398"/>
      <c r="C449" s="2"/>
      <c r="D449" s="73"/>
      <c r="E449" s="73"/>
      <c r="F449" s="73"/>
    </row>
    <row r="450" spans="1:6" s="399" customFormat="1" ht="14" x14ac:dyDescent="0.3">
      <c r="A450" s="203"/>
      <c r="B450" s="398"/>
      <c r="C450" s="2"/>
      <c r="D450" s="73"/>
      <c r="E450" s="73"/>
      <c r="F450" s="73"/>
    </row>
    <row r="451" spans="1:6" s="399" customFormat="1" ht="14" x14ac:dyDescent="0.3">
      <c r="A451" s="203"/>
      <c r="B451" s="398"/>
      <c r="C451" s="2"/>
      <c r="D451" s="73"/>
      <c r="E451" s="73"/>
      <c r="F451" s="73"/>
    </row>
    <row r="452" spans="1:6" s="399" customFormat="1" ht="14" x14ac:dyDescent="0.3">
      <c r="A452" s="203"/>
      <c r="B452" s="398"/>
      <c r="C452" s="2"/>
      <c r="D452" s="73"/>
      <c r="E452" s="73"/>
      <c r="F452" s="73"/>
    </row>
    <row r="453" spans="1:6" s="399" customFormat="1" ht="14" x14ac:dyDescent="0.3">
      <c r="A453" s="203"/>
      <c r="B453" s="398"/>
      <c r="C453" s="2"/>
      <c r="D453" s="73"/>
      <c r="E453" s="73"/>
      <c r="F453" s="73"/>
    </row>
    <row r="454" spans="1:6" s="399" customFormat="1" ht="14" x14ac:dyDescent="0.3">
      <c r="A454" s="203"/>
      <c r="B454" s="398"/>
      <c r="C454" s="2"/>
      <c r="D454" s="73"/>
      <c r="E454" s="73"/>
      <c r="F454" s="73"/>
    </row>
    <row r="455" spans="1:6" s="399" customFormat="1" ht="14" x14ac:dyDescent="0.3">
      <c r="A455" s="203"/>
      <c r="B455" s="398"/>
      <c r="C455" s="2"/>
      <c r="D455" s="73"/>
      <c r="E455" s="73"/>
      <c r="F455" s="73"/>
    </row>
    <row r="456" spans="1:6" s="399" customFormat="1" ht="14" x14ac:dyDescent="0.3">
      <c r="A456" s="203"/>
      <c r="B456" s="398"/>
      <c r="C456" s="2"/>
      <c r="D456" s="73"/>
      <c r="E456" s="73"/>
      <c r="F456" s="73"/>
    </row>
    <row r="457" spans="1:6" s="399" customFormat="1" ht="14" x14ac:dyDescent="0.3">
      <c r="A457" s="203"/>
      <c r="B457" s="398"/>
      <c r="C457" s="2"/>
      <c r="D457" s="73"/>
      <c r="E457" s="73"/>
      <c r="F457" s="73"/>
    </row>
    <row r="458" spans="1:6" s="399" customFormat="1" ht="14" x14ac:dyDescent="0.3">
      <c r="A458" s="203"/>
      <c r="B458" s="398"/>
      <c r="C458" s="2"/>
      <c r="D458" s="73"/>
      <c r="E458" s="73"/>
      <c r="F458" s="73"/>
    </row>
    <row r="459" spans="1:6" s="399" customFormat="1" ht="14" x14ac:dyDescent="0.3">
      <c r="A459" s="203"/>
      <c r="B459" s="398"/>
      <c r="C459" s="2"/>
      <c r="D459" s="73"/>
      <c r="E459" s="73"/>
      <c r="F459" s="73"/>
    </row>
    <row r="460" spans="1:6" s="399" customFormat="1" ht="14" x14ac:dyDescent="0.3">
      <c r="A460" s="203"/>
      <c r="B460" s="398"/>
      <c r="C460" s="2"/>
      <c r="D460" s="73"/>
      <c r="E460" s="73"/>
      <c r="F460" s="73"/>
    </row>
    <row r="461" spans="1:6" s="399" customFormat="1" ht="14" x14ac:dyDescent="0.3">
      <c r="A461" s="203"/>
      <c r="B461" s="398"/>
      <c r="C461" s="2"/>
      <c r="D461" s="73"/>
      <c r="E461" s="73"/>
      <c r="F461" s="73"/>
    </row>
    <row r="462" spans="1:6" s="399" customFormat="1" ht="14" x14ac:dyDescent="0.3">
      <c r="A462" s="203"/>
      <c r="B462" s="398"/>
      <c r="C462" s="2"/>
      <c r="D462" s="73"/>
      <c r="E462" s="73"/>
      <c r="F462" s="73"/>
    </row>
    <row r="463" spans="1:6" s="399" customFormat="1" ht="14" x14ac:dyDescent="0.3">
      <c r="A463" s="203"/>
      <c r="B463" s="398"/>
      <c r="C463" s="2"/>
      <c r="D463" s="73"/>
      <c r="E463" s="73"/>
      <c r="F463" s="73"/>
    </row>
    <row r="464" spans="1:6" s="399" customFormat="1" ht="14" x14ac:dyDescent="0.3">
      <c r="A464" s="203"/>
      <c r="B464" s="398"/>
      <c r="C464" s="2"/>
      <c r="D464" s="73"/>
      <c r="E464" s="73"/>
      <c r="F464" s="73"/>
    </row>
    <row r="465" spans="1:6" s="399" customFormat="1" ht="14" x14ac:dyDescent="0.3">
      <c r="A465" s="203"/>
      <c r="B465" s="398"/>
      <c r="C465" s="2"/>
      <c r="D465" s="73"/>
      <c r="E465" s="73"/>
      <c r="F465" s="73"/>
    </row>
    <row r="466" spans="1:6" s="399" customFormat="1" ht="14" x14ac:dyDescent="0.3">
      <c r="A466" s="203"/>
      <c r="B466" s="398"/>
      <c r="C466" s="2"/>
      <c r="D466" s="73"/>
      <c r="E466" s="73"/>
      <c r="F466" s="73"/>
    </row>
    <row r="467" spans="1:6" s="399" customFormat="1" ht="14" x14ac:dyDescent="0.3">
      <c r="A467" s="203"/>
      <c r="B467" s="398"/>
      <c r="C467" s="2"/>
      <c r="D467" s="73"/>
      <c r="E467" s="73"/>
      <c r="F467" s="73"/>
    </row>
    <row r="468" spans="1:6" s="399" customFormat="1" ht="14" x14ac:dyDescent="0.3">
      <c r="A468" s="203"/>
      <c r="B468" s="398"/>
      <c r="C468" s="2"/>
      <c r="D468" s="73"/>
      <c r="E468" s="73"/>
      <c r="F468" s="73"/>
    </row>
    <row r="469" spans="1:6" s="399" customFormat="1" ht="14" x14ac:dyDescent="0.3">
      <c r="A469" s="203"/>
      <c r="B469" s="398"/>
      <c r="C469" s="2"/>
      <c r="D469" s="73"/>
      <c r="E469" s="73"/>
      <c r="F469" s="73"/>
    </row>
    <row r="470" spans="1:6" s="399" customFormat="1" ht="14" x14ac:dyDescent="0.3">
      <c r="A470" s="203"/>
      <c r="B470" s="398"/>
      <c r="C470" s="2"/>
      <c r="D470" s="73"/>
      <c r="E470" s="73"/>
      <c r="F470" s="73"/>
    </row>
    <row r="471" spans="1:6" s="399" customFormat="1" ht="14" x14ac:dyDescent="0.3">
      <c r="A471" s="203"/>
      <c r="B471" s="398"/>
      <c r="C471" s="2"/>
      <c r="D471" s="73"/>
      <c r="E471" s="73"/>
      <c r="F471" s="73"/>
    </row>
    <row r="472" spans="1:6" s="399" customFormat="1" ht="14" x14ac:dyDescent="0.3">
      <c r="A472" s="203"/>
      <c r="B472" s="398"/>
      <c r="C472" s="2"/>
      <c r="D472" s="73"/>
      <c r="E472" s="73"/>
      <c r="F472" s="73"/>
    </row>
    <row r="473" spans="1:6" s="399" customFormat="1" ht="14" x14ac:dyDescent="0.3">
      <c r="A473" s="203"/>
      <c r="B473" s="398"/>
      <c r="C473" s="2"/>
      <c r="D473" s="73"/>
      <c r="E473" s="73"/>
      <c r="F473" s="73"/>
    </row>
    <row r="474" spans="1:6" s="399" customFormat="1" ht="14" x14ac:dyDescent="0.3">
      <c r="A474" s="203"/>
      <c r="B474" s="398"/>
      <c r="C474" s="2"/>
      <c r="D474" s="73"/>
      <c r="E474" s="73"/>
      <c r="F474" s="73"/>
    </row>
    <row r="475" spans="1:6" s="399" customFormat="1" ht="14" x14ac:dyDescent="0.3">
      <c r="A475" s="203"/>
      <c r="B475" s="398"/>
      <c r="C475" s="2"/>
      <c r="D475" s="73"/>
      <c r="E475" s="73"/>
      <c r="F475" s="73"/>
    </row>
    <row r="476" spans="1:6" s="399" customFormat="1" ht="14" x14ac:dyDescent="0.3">
      <c r="A476" s="203"/>
      <c r="B476" s="398"/>
      <c r="C476" s="2"/>
      <c r="D476" s="73"/>
      <c r="E476" s="73"/>
      <c r="F476" s="73"/>
    </row>
    <row r="477" spans="1:6" s="399" customFormat="1" ht="14" x14ac:dyDescent="0.3">
      <c r="A477" s="203"/>
      <c r="B477" s="398"/>
      <c r="C477" s="2"/>
      <c r="D477" s="73"/>
      <c r="E477" s="73"/>
      <c r="F477" s="73"/>
    </row>
    <row r="478" spans="1:6" s="399" customFormat="1" ht="14" x14ac:dyDescent="0.3">
      <c r="A478" s="203"/>
      <c r="B478" s="398"/>
      <c r="C478" s="2"/>
      <c r="D478" s="73"/>
      <c r="E478" s="73"/>
      <c r="F478" s="73"/>
    </row>
    <row r="479" spans="1:6" s="399" customFormat="1" ht="14" x14ac:dyDescent="0.3">
      <c r="A479" s="203"/>
      <c r="B479" s="398"/>
      <c r="C479" s="2"/>
      <c r="D479" s="73"/>
      <c r="E479" s="73"/>
      <c r="F479" s="73"/>
    </row>
    <row r="480" spans="1:6" s="399" customFormat="1" ht="14" x14ac:dyDescent="0.3">
      <c r="A480" s="203"/>
      <c r="B480" s="398"/>
      <c r="C480" s="2"/>
      <c r="D480" s="73"/>
      <c r="E480" s="73"/>
      <c r="F480" s="73"/>
    </row>
    <row r="481" spans="1:6" s="399" customFormat="1" ht="14" x14ac:dyDescent="0.3">
      <c r="A481" s="203"/>
      <c r="B481" s="398"/>
      <c r="C481" s="2"/>
      <c r="D481" s="73"/>
      <c r="E481" s="73"/>
      <c r="F481" s="73"/>
    </row>
    <row r="482" spans="1:6" s="399" customFormat="1" ht="14" x14ac:dyDescent="0.3">
      <c r="A482" s="203"/>
      <c r="B482" s="398"/>
      <c r="C482" s="2"/>
      <c r="D482" s="73"/>
      <c r="E482" s="73"/>
      <c r="F482" s="73"/>
    </row>
    <row r="483" spans="1:6" s="399" customFormat="1" ht="14" x14ac:dyDescent="0.3">
      <c r="A483" s="203"/>
      <c r="B483" s="398"/>
      <c r="C483" s="2"/>
      <c r="D483" s="73"/>
      <c r="E483" s="73"/>
      <c r="F483" s="73"/>
    </row>
    <row r="484" spans="1:6" s="399" customFormat="1" ht="14" x14ac:dyDescent="0.3">
      <c r="A484" s="203"/>
      <c r="B484" s="398"/>
      <c r="C484" s="2"/>
      <c r="D484" s="73"/>
      <c r="E484" s="73"/>
      <c r="F484" s="73"/>
    </row>
    <row r="485" spans="1:6" s="399" customFormat="1" ht="14" x14ac:dyDescent="0.3">
      <c r="A485" s="203"/>
      <c r="B485" s="398"/>
      <c r="C485" s="2"/>
      <c r="D485" s="73"/>
      <c r="E485" s="73"/>
      <c r="F485" s="73"/>
    </row>
    <row r="486" spans="1:6" s="399" customFormat="1" ht="14" x14ac:dyDescent="0.3">
      <c r="A486" s="203"/>
      <c r="B486" s="398"/>
      <c r="C486" s="2"/>
      <c r="D486" s="73"/>
      <c r="E486" s="73"/>
      <c r="F486" s="73"/>
    </row>
    <row r="487" spans="1:6" s="399" customFormat="1" ht="14" x14ac:dyDescent="0.3">
      <c r="A487" s="203"/>
      <c r="B487" s="398"/>
      <c r="C487" s="2"/>
      <c r="D487" s="73"/>
      <c r="E487" s="73"/>
      <c r="F487" s="73"/>
    </row>
    <row r="488" spans="1:6" s="399" customFormat="1" ht="14" x14ac:dyDescent="0.3">
      <c r="A488" s="203"/>
      <c r="B488" s="398"/>
      <c r="C488" s="2"/>
      <c r="D488" s="73"/>
      <c r="E488" s="73"/>
      <c r="F488" s="73"/>
    </row>
    <row r="489" spans="1:6" s="399" customFormat="1" ht="14" x14ac:dyDescent="0.3">
      <c r="A489" s="203"/>
      <c r="B489" s="398"/>
      <c r="C489" s="2"/>
      <c r="D489" s="73"/>
      <c r="E489" s="73"/>
      <c r="F489" s="73"/>
    </row>
    <row r="490" spans="1:6" s="399" customFormat="1" ht="14" x14ac:dyDescent="0.3">
      <c r="A490" s="203"/>
      <c r="B490" s="398"/>
      <c r="C490" s="2"/>
      <c r="D490" s="73"/>
      <c r="E490" s="73"/>
      <c r="F490" s="73"/>
    </row>
    <row r="491" spans="1:6" s="399" customFormat="1" ht="14" x14ac:dyDescent="0.3">
      <c r="A491" s="203"/>
      <c r="B491" s="398"/>
      <c r="C491" s="2"/>
      <c r="D491" s="73"/>
      <c r="E491" s="73"/>
      <c r="F491" s="73"/>
    </row>
  </sheetData>
  <sheetProtection algorithmName="SHA-512" hashValue="J2B8L74iPwRBDfvREu7Mn3yEEeLU/90ek9/vLrOmt3MWhlmW0WgQGw47z4iQAxgP1S6sDNiheTo8gLBzs+zkhw==" saltValue="nz9huKtCgUxnA4H/4DBXY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6"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5"/>
  <sheetViews>
    <sheetView showGridLines="0" zoomScale="90" zoomScaleNormal="90" workbookViewId="0"/>
  </sheetViews>
  <sheetFormatPr defaultColWidth="8.81640625" defaultRowHeight="14.5" x14ac:dyDescent="0.35"/>
  <cols>
    <col min="1" max="1" width="81.7265625" style="2" customWidth="1"/>
    <col min="2" max="2" width="9" bestFit="1" customWidth="1"/>
    <col min="3" max="12" width="11.7265625" customWidth="1"/>
    <col min="13" max="13" width="2.81640625" customWidth="1"/>
    <col min="14" max="23" width="10.81640625" customWidth="1"/>
    <col min="25" max="38" width="0" hidden="1" customWidth="1"/>
  </cols>
  <sheetData>
    <row r="1" spans="1:37" ht="30" customHeight="1" x14ac:dyDescent="0.35">
      <c r="A1" s="588" t="str">
        <f>'Assumptions input'!A1</f>
        <v>Abemaciclib with endocrine therapy for adjuvant treatment of hormone receptor-positive, HER2-negative, node-positive early breast cancer at high risk of recurrence</v>
      </c>
      <c r="B1" s="206" t="s">
        <v>3</v>
      </c>
      <c r="C1" s="206" t="s">
        <v>3</v>
      </c>
      <c r="D1" s="206" t="s">
        <v>3</v>
      </c>
      <c r="E1" s="206" t="s">
        <v>3</v>
      </c>
      <c r="F1" s="206" t="s">
        <v>3</v>
      </c>
      <c r="G1" s="206" t="s">
        <v>3</v>
      </c>
      <c r="H1" s="206" t="s">
        <v>3</v>
      </c>
      <c r="I1" s="206" t="s">
        <v>3</v>
      </c>
      <c r="J1" s="206" t="s">
        <v>3</v>
      </c>
      <c r="K1" s="206" t="s">
        <v>3</v>
      </c>
      <c r="L1" s="206" t="s">
        <v>3</v>
      </c>
      <c r="M1" s="206" t="s">
        <v>3</v>
      </c>
      <c r="N1" s="206" t="s">
        <v>3</v>
      </c>
      <c r="O1" s="206" t="s">
        <v>3</v>
      </c>
      <c r="P1" s="206" t="s">
        <v>3</v>
      </c>
      <c r="Q1" s="206" t="s">
        <v>3</v>
      </c>
      <c r="R1" s="206" t="s">
        <v>3</v>
      </c>
      <c r="S1" s="206" t="s">
        <v>3</v>
      </c>
      <c r="T1" s="206" t="s">
        <v>3</v>
      </c>
      <c r="U1" s="206" t="s">
        <v>3</v>
      </c>
      <c r="V1" s="206" t="s">
        <v>3</v>
      </c>
      <c r="W1" s="206" t="s">
        <v>3</v>
      </c>
    </row>
    <row r="2" spans="1:37" ht="30" customHeight="1" x14ac:dyDescent="0.35">
      <c r="A2" s="205" t="s">
        <v>562</v>
      </c>
      <c r="B2" s="206" t="s">
        <v>3</v>
      </c>
      <c r="C2" s="206" t="s">
        <v>3</v>
      </c>
      <c r="D2" s="206" t="s">
        <v>3</v>
      </c>
      <c r="E2" s="206" t="s">
        <v>3</v>
      </c>
      <c r="F2" s="206" t="s">
        <v>3</v>
      </c>
      <c r="G2" s="206" t="s">
        <v>3</v>
      </c>
      <c r="H2" s="206" t="s">
        <v>3</v>
      </c>
      <c r="I2" s="206"/>
      <c r="J2" s="206" t="s">
        <v>3</v>
      </c>
      <c r="K2" s="206" t="s">
        <v>3</v>
      </c>
      <c r="L2" s="206" t="s">
        <v>3</v>
      </c>
      <c r="M2" s="206" t="s">
        <v>3</v>
      </c>
      <c r="N2" s="206" t="s">
        <v>3</v>
      </c>
      <c r="O2" s="206" t="s">
        <v>3</v>
      </c>
      <c r="P2" s="206" t="s">
        <v>3</v>
      </c>
      <c r="Q2" s="206" t="s">
        <v>3</v>
      </c>
      <c r="R2" s="206" t="s">
        <v>3</v>
      </c>
      <c r="S2" s="206" t="s">
        <v>3</v>
      </c>
      <c r="T2" s="206" t="s">
        <v>3</v>
      </c>
      <c r="U2" s="206" t="s">
        <v>3</v>
      </c>
      <c r="V2" s="206" t="s">
        <v>3</v>
      </c>
      <c r="W2" s="206" t="s">
        <v>3</v>
      </c>
    </row>
    <row r="3" spans="1:37" ht="15" thickBot="1" x14ac:dyDescent="0.4">
      <c r="A3" s="360" t="s">
        <v>3</v>
      </c>
      <c r="B3" s="367" t="s">
        <v>3</v>
      </c>
      <c r="C3" s="367" t="s">
        <v>3</v>
      </c>
      <c r="D3" s="367" t="s">
        <v>3</v>
      </c>
      <c r="E3" s="367" t="s">
        <v>3</v>
      </c>
      <c r="F3" s="367" t="s">
        <v>3</v>
      </c>
      <c r="G3" s="367" t="s">
        <v>3</v>
      </c>
      <c r="H3" s="367" t="s">
        <v>3</v>
      </c>
      <c r="I3" s="367" t="s">
        <v>3</v>
      </c>
      <c r="J3" s="367" t="s">
        <v>3</v>
      </c>
      <c r="K3" s="367" t="s">
        <v>3</v>
      </c>
      <c r="L3" s="367" t="s">
        <v>3</v>
      </c>
      <c r="M3" s="367" t="s">
        <v>3</v>
      </c>
      <c r="N3" s="367" t="s">
        <v>3</v>
      </c>
      <c r="O3" s="367" t="s">
        <v>3</v>
      </c>
      <c r="P3" s="367" t="s">
        <v>3</v>
      </c>
      <c r="Q3" s="367" t="s">
        <v>3</v>
      </c>
      <c r="R3" s="367" t="s">
        <v>3</v>
      </c>
      <c r="S3" s="367" t="s">
        <v>3</v>
      </c>
      <c r="T3" s="367" t="s">
        <v>3</v>
      </c>
      <c r="U3" s="367" t="s">
        <v>3</v>
      </c>
      <c r="V3" s="367" t="s">
        <v>3</v>
      </c>
      <c r="W3" s="367" t="s">
        <v>3</v>
      </c>
    </row>
    <row r="4" spans="1:37" s="453" customFormat="1" ht="31.5" customHeight="1" thickBot="1" x14ac:dyDescent="0.4">
      <c r="A4" s="454" t="s">
        <v>771</v>
      </c>
      <c r="B4" s="605">
        <v>6</v>
      </c>
      <c r="C4" s="240" t="str">
        <f>VLOOKUP(B4,'Population selection'!B561:C577,2,0)</f>
        <v>Adults 18 years and over</v>
      </c>
      <c r="D4" s="455"/>
      <c r="E4" s="455"/>
      <c r="F4" s="452"/>
      <c r="G4" s="452"/>
      <c r="H4" s="452"/>
      <c r="I4" s="452"/>
      <c r="J4" s="452"/>
      <c r="K4" s="452"/>
      <c r="L4" s="452"/>
      <c r="M4" s="452"/>
      <c r="N4" s="452"/>
      <c r="O4" s="452"/>
      <c r="P4" s="452"/>
      <c r="Q4" s="452"/>
      <c r="R4" s="452"/>
      <c r="S4" s="452"/>
      <c r="T4" s="452"/>
      <c r="U4" s="452"/>
      <c r="V4" s="452"/>
      <c r="W4" s="452"/>
    </row>
    <row r="5" spans="1:37" x14ac:dyDescent="0.35">
      <c r="A5" s="360"/>
      <c r="B5" s="367"/>
      <c r="C5" s="367"/>
      <c r="D5" s="367"/>
      <c r="E5" s="367"/>
      <c r="F5" s="367"/>
      <c r="G5" s="367"/>
      <c r="H5" s="367"/>
      <c r="I5" s="367"/>
      <c r="J5" s="367"/>
      <c r="K5" s="367"/>
      <c r="L5" s="367"/>
      <c r="M5" s="367"/>
      <c r="N5" s="367"/>
      <c r="O5" s="367"/>
      <c r="P5" s="367"/>
      <c r="Q5" s="367"/>
      <c r="R5" s="367"/>
      <c r="S5" s="367"/>
      <c r="T5" s="367"/>
      <c r="U5" s="367"/>
      <c r="V5" s="367"/>
      <c r="W5" s="367"/>
    </row>
    <row r="6" spans="1:37" x14ac:dyDescent="0.35">
      <c r="A6" s="509"/>
      <c r="B6" s="368"/>
      <c r="C6" s="368"/>
      <c r="D6" s="368"/>
      <c r="E6" s="367"/>
      <c r="F6" s="367"/>
      <c r="G6" s="367"/>
      <c r="H6" s="367"/>
      <c r="I6" s="367"/>
      <c r="J6" s="367"/>
      <c r="K6" s="367"/>
      <c r="L6" s="367"/>
      <c r="M6" s="367"/>
      <c r="N6" s="367"/>
      <c r="O6" s="367"/>
      <c r="P6" s="367"/>
      <c r="Q6" s="367"/>
      <c r="R6" s="367"/>
      <c r="S6" s="367"/>
      <c r="T6" s="367"/>
      <c r="U6" s="367"/>
      <c r="V6" s="367"/>
      <c r="W6" s="367"/>
    </row>
    <row r="7" spans="1:37" x14ac:dyDescent="0.35">
      <c r="A7" s="15" t="s">
        <v>383</v>
      </c>
      <c r="E7" s="367" t="s">
        <v>3</v>
      </c>
      <c r="F7" s="367" t="s">
        <v>3</v>
      </c>
      <c r="G7" s="367" t="s">
        <v>3</v>
      </c>
      <c r="H7" s="367" t="s">
        <v>3</v>
      </c>
      <c r="I7" s="367" t="s">
        <v>3</v>
      </c>
      <c r="J7" s="367" t="s">
        <v>3</v>
      </c>
      <c r="K7" s="367" t="s">
        <v>3</v>
      </c>
      <c r="L7" s="367" t="s">
        <v>3</v>
      </c>
      <c r="M7" s="367" t="s">
        <v>3</v>
      </c>
      <c r="N7" s="367" t="s">
        <v>3</v>
      </c>
      <c r="O7" s="367" t="s">
        <v>3</v>
      </c>
      <c r="P7" s="367" t="s">
        <v>3</v>
      </c>
      <c r="Q7" s="367" t="s">
        <v>3</v>
      </c>
      <c r="R7" s="367" t="s">
        <v>3</v>
      </c>
      <c r="S7" s="367" t="s">
        <v>3</v>
      </c>
      <c r="T7" s="367" t="s">
        <v>3</v>
      </c>
      <c r="U7" s="367" t="s">
        <v>3</v>
      </c>
      <c r="V7" s="367" t="s">
        <v>3</v>
      </c>
      <c r="W7" s="367" t="s">
        <v>3</v>
      </c>
    </row>
    <row r="8" spans="1:37" x14ac:dyDescent="0.35">
      <c r="A8" s="15" t="s">
        <v>297</v>
      </c>
      <c r="B8" s="367" t="s">
        <v>3</v>
      </c>
      <c r="C8" s="367" t="s">
        <v>3</v>
      </c>
      <c r="D8" s="367" t="s">
        <v>3</v>
      </c>
      <c r="E8" s="367" t="s">
        <v>3</v>
      </c>
      <c r="F8" s="367" t="s">
        <v>3</v>
      </c>
      <c r="G8" s="367" t="s">
        <v>3</v>
      </c>
      <c r="H8" s="367" t="s">
        <v>3</v>
      </c>
      <c r="I8" s="367" t="s">
        <v>3</v>
      </c>
      <c r="J8" s="367" t="s">
        <v>3</v>
      </c>
      <c r="K8" s="367" t="s">
        <v>3</v>
      </c>
      <c r="L8" s="367" t="s">
        <v>3</v>
      </c>
      <c r="M8" s="367" t="s">
        <v>3</v>
      </c>
      <c r="N8" s="367" t="s">
        <v>3</v>
      </c>
      <c r="O8" s="367" t="s">
        <v>3</v>
      </c>
      <c r="P8" s="367" t="s">
        <v>3</v>
      </c>
      <c r="Q8" s="367" t="s">
        <v>3</v>
      </c>
      <c r="R8" s="367" t="s">
        <v>3</v>
      </c>
      <c r="S8" s="367" t="s">
        <v>3</v>
      </c>
      <c r="T8" s="367" t="s">
        <v>3</v>
      </c>
      <c r="U8" s="367" t="s">
        <v>3</v>
      </c>
      <c r="V8" s="367" t="s">
        <v>3</v>
      </c>
      <c r="W8" s="367" t="s">
        <v>3</v>
      </c>
    </row>
    <row r="9" spans="1:37" ht="15" thickBot="1" x14ac:dyDescent="0.4">
      <c r="A9" s="368" t="s">
        <v>3</v>
      </c>
      <c r="B9" s="367" t="s">
        <v>3</v>
      </c>
      <c r="C9" s="367" t="s">
        <v>3</v>
      </c>
      <c r="D9" s="367" t="s">
        <v>3</v>
      </c>
      <c r="E9" s="367" t="s">
        <v>3</v>
      </c>
      <c r="F9" s="367" t="s">
        <v>3</v>
      </c>
      <c r="G9" s="367" t="s">
        <v>3</v>
      </c>
      <c r="H9" s="367" t="s">
        <v>3</v>
      </c>
      <c r="I9" s="367" t="s">
        <v>3</v>
      </c>
      <c r="J9" s="367" t="s">
        <v>3</v>
      </c>
      <c r="K9" s="367" t="s">
        <v>3</v>
      </c>
      <c r="L9" s="367" t="s">
        <v>3</v>
      </c>
      <c r="M9" s="367" t="s">
        <v>3</v>
      </c>
      <c r="N9" s="367" t="s">
        <v>3</v>
      </c>
      <c r="O9" s="367" t="s">
        <v>3</v>
      </c>
      <c r="P9" s="367" t="s">
        <v>3</v>
      </c>
      <c r="Q9" s="367" t="s">
        <v>3</v>
      </c>
      <c r="R9" s="367" t="s">
        <v>3</v>
      </c>
      <c r="S9" s="367" t="s">
        <v>3</v>
      </c>
      <c r="T9" s="367" t="s">
        <v>3</v>
      </c>
      <c r="U9" s="367" t="s">
        <v>3</v>
      </c>
      <c r="V9" s="367" t="s">
        <v>3</v>
      </c>
      <c r="W9" s="367" t="s">
        <v>3</v>
      </c>
    </row>
    <row r="10" spans="1:37" ht="90" customHeight="1" x14ac:dyDescent="0.35">
      <c r="A10" s="508" t="s">
        <v>747</v>
      </c>
      <c r="B10" s="207" t="s">
        <v>484</v>
      </c>
      <c r="C10" s="446" t="s">
        <v>587</v>
      </c>
      <c r="D10" s="447" t="s">
        <v>588</v>
      </c>
      <c r="E10" s="447" t="s">
        <v>589</v>
      </c>
      <c r="F10" s="447" t="s">
        <v>590</v>
      </c>
      <c r="G10" s="448" t="s">
        <v>591</v>
      </c>
      <c r="H10" s="515" t="s">
        <v>592</v>
      </c>
      <c r="I10" s="456" t="s">
        <v>593</v>
      </c>
      <c r="J10" s="449" t="s">
        <v>594</v>
      </c>
      <c r="K10" s="449" t="s">
        <v>595</v>
      </c>
      <c r="L10" s="516" t="s">
        <v>596</v>
      </c>
      <c r="M10" s="367" t="s">
        <v>3</v>
      </c>
      <c r="N10" s="367" t="s">
        <v>3</v>
      </c>
      <c r="O10" s="367" t="s">
        <v>3</v>
      </c>
      <c r="P10" s="367" t="s">
        <v>3</v>
      </c>
      <c r="Q10" s="367" t="s">
        <v>3</v>
      </c>
      <c r="R10" s="367" t="s">
        <v>3</v>
      </c>
      <c r="S10" s="367" t="s">
        <v>3</v>
      </c>
      <c r="T10" s="367" t="s">
        <v>3</v>
      </c>
      <c r="U10" s="367" t="s">
        <v>3</v>
      </c>
      <c r="V10" s="367" t="s">
        <v>3</v>
      </c>
      <c r="W10" s="367" t="s">
        <v>3</v>
      </c>
    </row>
    <row r="11" spans="1:37" s="527" customFormat="1" ht="30" customHeight="1" x14ac:dyDescent="0.35">
      <c r="A11" s="523" t="s">
        <v>812</v>
      </c>
      <c r="B11" s="524"/>
      <c r="C11" s="525"/>
      <c r="D11" s="525"/>
      <c r="E11" s="525"/>
      <c r="F11" s="525"/>
      <c r="G11" s="525"/>
      <c r="H11" s="525"/>
      <c r="I11" s="525"/>
      <c r="J11" s="525"/>
      <c r="K11" s="525"/>
      <c r="L11" s="526"/>
      <c r="M11" s="403" t="s">
        <v>3</v>
      </c>
      <c r="N11" s="403" t="s">
        <v>3</v>
      </c>
      <c r="O11" s="403" t="s">
        <v>3</v>
      </c>
      <c r="P11" s="403" t="s">
        <v>3</v>
      </c>
      <c r="Q11" s="403" t="s">
        <v>3</v>
      </c>
      <c r="R11" s="403" t="s">
        <v>3</v>
      </c>
      <c r="S11" s="403" t="s">
        <v>3</v>
      </c>
      <c r="T11" s="403" t="s">
        <v>3</v>
      </c>
      <c r="U11" s="403" t="s">
        <v>3</v>
      </c>
      <c r="V11" s="403" t="s">
        <v>3</v>
      </c>
      <c r="W11" s="403" t="s">
        <v>3</v>
      </c>
    </row>
    <row r="12" spans="1:37" s="527" customFormat="1" ht="30" customHeight="1" x14ac:dyDescent="0.35">
      <c r="A12" s="528" t="s">
        <v>760</v>
      </c>
      <c r="B12" s="529"/>
      <c r="C12" s="598">
        <f>VLOOKUP($B$4,'Population selection'!$B$561:$I$577,4,0)</f>
        <v>1.0158417431734368</v>
      </c>
      <c r="D12" s="598">
        <f>VLOOKUP($B$4,'Population selection'!$B$561:$I$577,5,0)</f>
        <v>1.0219028338714957</v>
      </c>
      <c r="E12" s="598">
        <f>VLOOKUP($B$4,'Population selection'!$B$561:$I$577,6,0)</f>
        <v>1.0280568686265446</v>
      </c>
      <c r="F12" s="599">
        <f>VLOOKUP($B$4,'Population selection'!$B$561:$I$577,7,0)</f>
        <v>1.0345147935582482</v>
      </c>
      <c r="G12" s="600">
        <f>VLOOKUP($B$4,'Population selection'!$B$561:$I$577,8,0)</f>
        <v>1.0406315337231495</v>
      </c>
      <c r="H12" s="601">
        <f>C12</f>
        <v>1.0158417431734368</v>
      </c>
      <c r="I12" s="602">
        <f>D12</f>
        <v>1.0219028338714957</v>
      </c>
      <c r="J12" s="602">
        <f>E12</f>
        <v>1.0280568686265446</v>
      </c>
      <c r="K12" s="602">
        <f>F12</f>
        <v>1.0345147935582482</v>
      </c>
      <c r="L12" s="603">
        <f>G12</f>
        <v>1.0406315337231495</v>
      </c>
      <c r="M12" s="403" t="s">
        <v>3</v>
      </c>
      <c r="N12" s="403" t="s">
        <v>3</v>
      </c>
      <c r="O12" s="403" t="s">
        <v>3</v>
      </c>
      <c r="P12" s="403" t="s">
        <v>3</v>
      </c>
      <c r="Q12" s="403" t="s">
        <v>3</v>
      </c>
      <c r="R12" s="403" t="s">
        <v>3</v>
      </c>
      <c r="S12" s="403" t="s">
        <v>3</v>
      </c>
      <c r="T12" s="403" t="s">
        <v>3</v>
      </c>
      <c r="U12" s="403" t="s">
        <v>3</v>
      </c>
      <c r="V12" s="403" t="s">
        <v>3</v>
      </c>
      <c r="W12" s="403" t="s">
        <v>3</v>
      </c>
    </row>
    <row r="13" spans="1:37" s="527" customFormat="1" ht="30" customHeight="1" x14ac:dyDescent="0.35">
      <c r="A13" s="538" t="s">
        <v>761</v>
      </c>
      <c r="B13" s="529"/>
      <c r="C13" s="598">
        <v>1</v>
      </c>
      <c r="D13" s="598">
        <v>1</v>
      </c>
      <c r="E13" s="598">
        <v>1</v>
      </c>
      <c r="F13" s="598">
        <v>1</v>
      </c>
      <c r="G13" s="604">
        <v>1</v>
      </c>
      <c r="H13" s="600">
        <v>1</v>
      </c>
      <c r="I13" s="598">
        <v>1</v>
      </c>
      <c r="J13" s="598">
        <v>1</v>
      </c>
      <c r="K13" s="598">
        <v>1</v>
      </c>
      <c r="L13" s="604">
        <v>1</v>
      </c>
      <c r="M13" s="403"/>
      <c r="N13" s="403"/>
      <c r="O13" s="403"/>
      <c r="P13" s="403"/>
      <c r="Q13" s="403"/>
      <c r="R13" s="403"/>
      <c r="S13" s="403"/>
      <c r="T13" s="403"/>
      <c r="U13" s="403"/>
      <c r="V13" s="403"/>
      <c r="W13" s="403"/>
    </row>
    <row r="14" spans="1:37" s="527" customFormat="1" ht="30" customHeight="1" x14ac:dyDescent="0.35">
      <c r="A14" s="528" t="s">
        <v>813</v>
      </c>
      <c r="B14" s="529"/>
      <c r="C14" s="530">
        <f>IF('Population selection'!$J$14="",C12*'Population selection'!$J$23,'Population selection'!$J$14*C12)*C13</f>
        <v>45161124</v>
      </c>
      <c r="D14" s="530">
        <f>IF('Population selection'!$J$14="",D12*'Population selection'!$J$23,'Population selection'!$J$14*D12)*D13</f>
        <v>45430581.000000007</v>
      </c>
      <c r="E14" s="530">
        <f>IF('Population selection'!$J$14="",E12*'Population selection'!$J$23,'Population selection'!$J$14*E12)*E13</f>
        <v>45704170</v>
      </c>
      <c r="F14" s="530">
        <f>IF('Population selection'!$J$14="",F12*'Population selection'!$J$23,'Population selection'!$J$14*F12)*F13</f>
        <v>45991269.000000007</v>
      </c>
      <c r="G14" s="531">
        <f>IF('Population selection'!$J$14="",G12*'Population selection'!$J$23,'Population selection'!$J$14*G12)*G13</f>
        <v>46263200</v>
      </c>
      <c r="H14" s="532">
        <f>IF('Population selection'!$J$14="",H12*'Population selection'!$J$23,'Population selection'!$J$14*H12)*H13</f>
        <v>45161124</v>
      </c>
      <c r="I14" s="530">
        <f>IF('Population selection'!$J$14="",I12*'Population selection'!$J$23,'Population selection'!$J$14*I12)*I13</f>
        <v>45430581.000000007</v>
      </c>
      <c r="J14" s="530">
        <f>IF('Population selection'!$J$14="",J12*'Population selection'!$J$23,'Population selection'!$J$14*J12)*J13</f>
        <v>45704170</v>
      </c>
      <c r="K14" s="530">
        <f>IF('Population selection'!$J$14="",K12*'Population selection'!$J$23,'Population selection'!$J$14*K12)*K13</f>
        <v>45991269.000000007</v>
      </c>
      <c r="L14" s="531">
        <f>IF('Population selection'!$J$14="",L12*'Population selection'!$J$23,'Population selection'!$J$14*L12)*L13</f>
        <v>46263200</v>
      </c>
      <c r="M14" s="403" t="s">
        <v>3</v>
      </c>
      <c r="N14" s="403" t="s">
        <v>3</v>
      </c>
      <c r="O14" s="403" t="s">
        <v>3</v>
      </c>
      <c r="P14" s="403" t="s">
        <v>3</v>
      </c>
      <c r="Q14" s="403" t="s">
        <v>3</v>
      </c>
      <c r="R14" s="403" t="s">
        <v>3</v>
      </c>
      <c r="S14" s="403" t="s">
        <v>3</v>
      </c>
      <c r="T14" s="403" t="s">
        <v>3</v>
      </c>
      <c r="U14" s="403" t="s">
        <v>3</v>
      </c>
      <c r="V14" s="403" t="s">
        <v>3</v>
      </c>
      <c r="W14" s="403" t="s">
        <v>3</v>
      </c>
    </row>
    <row r="15" spans="1:37" s="453" customFormat="1" ht="30" customHeight="1" thickBot="1" x14ac:dyDescent="0.4">
      <c r="A15" s="533" t="s">
        <v>747</v>
      </c>
      <c r="B15" s="534"/>
      <c r="C15" s="535">
        <f>C14*'Assumptions input'!$B$16*'Assumptions input'!$B$17*'Assumptions input'!$B$18*'Assumptions input'!$B$19*'Assumptions input'!$D$20</f>
        <v>3962.3934327132565</v>
      </c>
      <c r="D15" s="535">
        <f>D14*'Assumptions input'!$B$16*'Assumptions input'!$B$17*'Assumptions input'!$B$18*'Assumptions input'!$B$19*'Assumptions input'!$D$20</f>
        <v>3986.0353298280984</v>
      </c>
      <c r="E15" s="535">
        <f>E14*'Assumptions input'!$B$16*'Assumptions input'!$B$17*'Assumptions input'!$B$18*'Assumptions input'!$B$19*'Assumptions input'!$D$20</f>
        <v>4010.0397646349593</v>
      </c>
      <c r="F15" s="535">
        <f>F14*'Assumptions input'!$B$16*'Assumptions input'!$B$17*'Assumptions input'!$B$18*'Assumptions input'!$B$19*'Assumptions input'!$D$20</f>
        <v>4035.2295538027083</v>
      </c>
      <c r="G15" s="536">
        <f>G14*'Assumptions input'!$B$16*'Assumptions input'!$B$17*'Assumptions input'!$B$18*'Assumptions input'!$B$19*'Assumptions input'!$D$20</f>
        <v>4059.0885172897806</v>
      </c>
      <c r="H15" s="537">
        <f>H14*'Assumptions input'!$B$16*'Assumptions input'!$B$17*'Assumptions input'!$B$18*'Assumptions input'!$B$19*'Assumptions input'!$D$20</f>
        <v>3962.3934327132565</v>
      </c>
      <c r="I15" s="535">
        <f>I14*'Assumptions input'!$B$16*'Assumptions input'!$B$17*'Assumptions input'!$B$18*'Assumptions input'!$B$19*'Assumptions input'!$D$20</f>
        <v>3986.0353298280984</v>
      </c>
      <c r="J15" s="535">
        <f>J14*'Assumptions input'!$B$16*'Assumptions input'!$B$17*'Assumptions input'!$B$18*'Assumptions input'!$B$19*'Assumptions input'!$D$20</f>
        <v>4010.0397646349593</v>
      </c>
      <c r="K15" s="535">
        <f>K14*'Assumptions input'!$B$16*'Assumptions input'!$B$17*'Assumptions input'!$B$18*'Assumptions input'!$B$19*'Assumptions input'!$D$20</f>
        <v>4035.2295538027083</v>
      </c>
      <c r="L15" s="536">
        <f>L14*'Assumptions input'!$B$16*'Assumptions input'!$B$17*'Assumptions input'!$B$18*'Assumptions input'!$B$19*'Assumptions input'!$D$20</f>
        <v>4059.0885172897806</v>
      </c>
      <c r="M15" s="452" t="s">
        <v>3</v>
      </c>
      <c r="N15" s="452" t="s">
        <v>3</v>
      </c>
      <c r="O15" s="452" t="s">
        <v>3</v>
      </c>
      <c r="P15" s="452" t="s">
        <v>3</v>
      </c>
    </row>
    <row r="16" spans="1:37" x14ac:dyDescent="0.35">
      <c r="A16" s="368" t="s">
        <v>3</v>
      </c>
      <c r="B16" s="367" t="s">
        <v>3</v>
      </c>
      <c r="C16" s="367" t="s">
        <v>3</v>
      </c>
      <c r="D16" s="367" t="s">
        <v>3</v>
      </c>
      <c r="E16" s="367" t="s">
        <v>3</v>
      </c>
      <c r="F16" s="367" t="s">
        <v>3</v>
      </c>
      <c r="G16" s="367" t="s">
        <v>3</v>
      </c>
      <c r="H16" s="367" t="s">
        <v>3</v>
      </c>
      <c r="I16" s="367" t="s">
        <v>3</v>
      </c>
      <c r="J16" s="367" t="s">
        <v>3</v>
      </c>
      <c r="K16" s="367" t="s">
        <v>3</v>
      </c>
      <c r="L16" s="367" t="s">
        <v>3</v>
      </c>
      <c r="M16" s="367" t="s">
        <v>3</v>
      </c>
      <c r="N16" s="367" t="s">
        <v>3</v>
      </c>
      <c r="O16" s="367" t="s">
        <v>3</v>
      </c>
      <c r="P16" s="367" t="s">
        <v>3</v>
      </c>
      <c r="Q16" s="367" t="s">
        <v>3</v>
      </c>
      <c r="R16" s="367" t="s">
        <v>3</v>
      </c>
      <c r="S16" s="367" t="s">
        <v>3</v>
      </c>
      <c r="T16" s="367" t="s">
        <v>3</v>
      </c>
      <c r="U16" s="367" t="s">
        <v>3</v>
      </c>
      <c r="V16" s="367" t="s">
        <v>3</v>
      </c>
      <c r="W16" s="367" t="s">
        <v>3</v>
      </c>
      <c r="AG16" s="200" t="e">
        <f>#REF!-#REF!</f>
        <v>#REF!</v>
      </c>
      <c r="AH16" s="200" t="e">
        <f>#REF!-#REF!</f>
        <v>#REF!</v>
      </c>
      <c r="AI16" s="200" t="e">
        <f>#REF!-#REF!</f>
        <v>#REF!</v>
      </c>
      <c r="AJ16" s="200" t="e">
        <f>#REF!-#REF!</f>
        <v>#REF!</v>
      </c>
      <c r="AK16" s="200" t="e">
        <f>#REF!-#REF!</f>
        <v>#REF!</v>
      </c>
    </row>
    <row r="17" spans="1:37" ht="15" thickBot="1" x14ac:dyDescent="0.4">
      <c r="A17" s="368"/>
      <c r="B17" s="367"/>
      <c r="C17" s="367"/>
      <c r="D17" s="367"/>
      <c r="E17" s="367"/>
      <c r="F17" s="367"/>
      <c r="G17" s="367"/>
      <c r="H17" s="367"/>
      <c r="I17" s="367"/>
      <c r="J17" s="367"/>
      <c r="K17" s="367"/>
      <c r="L17" s="367"/>
      <c r="M17" s="367"/>
      <c r="N17" s="367"/>
      <c r="O17" s="367"/>
      <c r="P17" s="367"/>
      <c r="Q17" s="367"/>
      <c r="R17" s="367"/>
      <c r="S17" s="367"/>
      <c r="T17" s="367"/>
      <c r="U17" s="367"/>
      <c r="V17" s="367"/>
      <c r="W17" s="367"/>
      <c r="AG17" s="200"/>
      <c r="AH17" s="200"/>
      <c r="AI17" s="200"/>
      <c r="AJ17" s="200"/>
      <c r="AK17" s="200"/>
    </row>
    <row r="18" spans="1:37" ht="90" customHeight="1" x14ac:dyDescent="0.35">
      <c r="A18" s="512" t="s">
        <v>806</v>
      </c>
      <c r="B18" s="207" t="s">
        <v>484</v>
      </c>
      <c r="C18" s="412" t="s">
        <v>587</v>
      </c>
      <c r="D18" s="416" t="s">
        <v>588</v>
      </c>
      <c r="E18" s="416" t="s">
        <v>589</v>
      </c>
      <c r="F18" s="416" t="s">
        <v>590</v>
      </c>
      <c r="G18" s="414" t="s">
        <v>591</v>
      </c>
      <c r="H18" s="413" t="s">
        <v>592</v>
      </c>
      <c r="I18" s="417" t="s">
        <v>593</v>
      </c>
      <c r="J18" s="417" t="s">
        <v>594</v>
      </c>
      <c r="K18" s="417" t="s">
        <v>595</v>
      </c>
      <c r="L18" s="415" t="s">
        <v>596</v>
      </c>
      <c r="M18" s="377"/>
      <c r="N18" s="408" t="s">
        <v>577</v>
      </c>
      <c r="O18" s="409" t="s">
        <v>578</v>
      </c>
      <c r="P18" s="409" t="s">
        <v>579</v>
      </c>
      <c r="Q18" s="409" t="s">
        <v>580</v>
      </c>
      <c r="R18" s="408" t="s">
        <v>581</v>
      </c>
      <c r="S18" s="410" t="s">
        <v>582</v>
      </c>
      <c r="T18" s="409" t="s">
        <v>583</v>
      </c>
      <c r="U18" s="409" t="s">
        <v>584</v>
      </c>
      <c r="V18" s="409" t="s">
        <v>585</v>
      </c>
      <c r="W18" s="411" t="s">
        <v>586</v>
      </c>
    </row>
    <row r="19" spans="1:37" x14ac:dyDescent="0.35">
      <c r="A19" s="510" t="s">
        <v>501</v>
      </c>
      <c r="B19" s="232"/>
      <c r="C19" s="606">
        <v>0</v>
      </c>
      <c r="D19" s="606">
        <v>0</v>
      </c>
      <c r="E19" s="606">
        <v>0</v>
      </c>
      <c r="F19" s="606">
        <v>0</v>
      </c>
      <c r="G19" s="607">
        <v>0</v>
      </c>
      <c r="H19" s="608">
        <v>0.15</v>
      </c>
      <c r="I19" s="609">
        <v>0.25</v>
      </c>
      <c r="J19" s="609">
        <v>0.55000000000000004</v>
      </c>
      <c r="K19" s="609">
        <v>0.55000000000000004</v>
      </c>
      <c r="L19" s="610">
        <v>0.55000000000000004</v>
      </c>
      <c r="M19" s="378"/>
      <c r="N19" s="443"/>
      <c r="O19" s="514"/>
      <c r="P19" s="514"/>
      <c r="Q19" s="514"/>
      <c r="R19" s="443"/>
      <c r="S19" s="444"/>
      <c r="T19" s="514"/>
      <c r="U19" s="514"/>
      <c r="V19" s="514"/>
      <c r="W19" s="445"/>
    </row>
    <row r="20" spans="1:37" x14ac:dyDescent="0.35">
      <c r="A20" s="437" t="str">
        <f>'Resource impact template'!A5</f>
        <v>People choosing abemaciclib - year 1 of treatment</v>
      </c>
      <c r="B20" s="210">
        <f>'Resource impact template'!B5</f>
        <v>0</v>
      </c>
      <c r="C20" s="209">
        <f>C$15*C$19*(1-'Unit costs'!$B$8)</f>
        <v>0</v>
      </c>
      <c r="D20" s="209">
        <f>D$15*D$19*(1-'Unit costs'!$B$8)</f>
        <v>0</v>
      </c>
      <c r="E20" s="209">
        <f>E$15*E$19*(1-'Unit costs'!$B$8)</f>
        <v>0</v>
      </c>
      <c r="F20" s="209">
        <f>F$15*F$19*(1-'Unit costs'!$B$8)</f>
        <v>0</v>
      </c>
      <c r="G20" s="370">
        <f>G$15*G$19*(1-'Unit costs'!$B$8)</f>
        <v>0</v>
      </c>
      <c r="H20" s="372">
        <f>H$15*H$19*(1-'Unit costs'!$B$8)</f>
        <v>469.54362177652092</v>
      </c>
      <c r="I20" s="209">
        <f>I$15*I$19*(1-'Unit costs'!$B$8)</f>
        <v>787.24197764104952</v>
      </c>
      <c r="J20" s="209">
        <f>J$15*J$19*(1-'Unit costs'!$B$8)</f>
        <v>1742.3622777338901</v>
      </c>
      <c r="K20" s="209">
        <f>K$15*K$19*(1-'Unit costs'!$B$8)</f>
        <v>1753.3072411272769</v>
      </c>
      <c r="L20" s="458">
        <f>L$15*L$19*(1-'Unit costs'!$B$8)</f>
        <v>1763.6739607624099</v>
      </c>
      <c r="M20" s="379"/>
      <c r="N20" s="375">
        <f>H20-C20</f>
        <v>469.54362177652092</v>
      </c>
      <c r="O20" s="209">
        <f>I20-D20</f>
        <v>787.24197764104952</v>
      </c>
      <c r="P20" s="209">
        <f>J20-E20</f>
        <v>1742.3622777338901</v>
      </c>
      <c r="Q20" s="209">
        <f>K20-F20</f>
        <v>1753.3072411272769</v>
      </c>
      <c r="R20" s="370">
        <f>L20-G20</f>
        <v>1763.6739607624099</v>
      </c>
      <c r="S20" s="373">
        <f>N20*$B20/1000</f>
        <v>0</v>
      </c>
      <c r="T20" s="210">
        <f t="shared" ref="T20:T21" si="0">O20*$B20/1000</f>
        <v>0</v>
      </c>
      <c r="U20" s="210">
        <f t="shared" ref="U20:U21" si="1">P20*$B20/1000</f>
        <v>0</v>
      </c>
      <c r="V20" s="210">
        <f t="shared" ref="V20:V21" si="2">Q20*$B20/1000</f>
        <v>0</v>
      </c>
      <c r="W20" s="211">
        <f t="shared" ref="W20:W21" si="3">R20*$B20/1000</f>
        <v>0</v>
      </c>
      <c r="Y20" s="200">
        <f>C20</f>
        <v>0</v>
      </c>
      <c r="Z20" s="200">
        <f t="shared" ref="Z20:AD22" si="4">C20+N20</f>
        <v>469.54362177652092</v>
      </c>
      <c r="AA20" s="200">
        <f t="shared" si="4"/>
        <v>787.24197764104952</v>
      </c>
      <c r="AB20" s="200">
        <f t="shared" si="4"/>
        <v>1742.3622777338901</v>
      </c>
      <c r="AC20" s="200">
        <f t="shared" si="4"/>
        <v>1753.3072411272769</v>
      </c>
      <c r="AD20" s="200">
        <f t="shared" si="4"/>
        <v>1763.6739607624099</v>
      </c>
      <c r="AF20" s="200">
        <f>(C20*B20)/1000</f>
        <v>0</v>
      </c>
      <c r="AG20" s="200">
        <f>$AF20+S20</f>
        <v>0</v>
      </c>
      <c r="AH20" s="200">
        <f t="shared" ref="AH20:AK22" si="5">$AF20+T20</f>
        <v>0</v>
      </c>
      <c r="AI20" s="200">
        <f t="shared" si="5"/>
        <v>0</v>
      </c>
      <c r="AJ20" s="200">
        <f t="shared" si="5"/>
        <v>0</v>
      </c>
      <c r="AK20" s="200">
        <f t="shared" si="5"/>
        <v>0</v>
      </c>
    </row>
    <row r="21" spans="1:37" x14ac:dyDescent="0.35">
      <c r="A21" s="437" t="str">
        <f>'Resource impact template'!A6</f>
        <v>People choosing abemaciclib - year 2 of treatment</v>
      </c>
      <c r="B21" s="210">
        <f>'Resource impact template'!B6</f>
        <v>0</v>
      </c>
      <c r="C21" s="209"/>
      <c r="D21" s="209">
        <f>C20*(1-'Unit costs'!$B$9)</f>
        <v>0</v>
      </c>
      <c r="E21" s="209">
        <f>D20*(1-'Unit costs'!$B$9)</f>
        <v>0</v>
      </c>
      <c r="F21" s="209">
        <f>E20*(1-'Unit costs'!$B$9)</f>
        <v>0</v>
      </c>
      <c r="G21" s="370">
        <f>F20*(1-'Unit costs'!$B$9)</f>
        <v>0</v>
      </c>
      <c r="H21" s="372">
        <f>G20*(1-'Unit costs'!$B$9)</f>
        <v>0</v>
      </c>
      <c r="I21" s="209">
        <f>H20*(1-'Unit costs'!$B$9)</f>
        <v>338.07140767909505</v>
      </c>
      <c r="J21" s="209">
        <f>I20*(1-'Unit costs'!$B$9)</f>
        <v>566.81422390155558</v>
      </c>
      <c r="K21" s="209">
        <f>J20*(1-'Unit costs'!$B$9)</f>
        <v>1254.5008399684009</v>
      </c>
      <c r="L21" s="458">
        <f>K20*(1-'Unit costs'!$B$9)</f>
        <v>1262.3812136116394</v>
      </c>
      <c r="M21" s="379"/>
      <c r="N21" s="375">
        <f t="shared" ref="N21" si="6">H21-C21</f>
        <v>0</v>
      </c>
      <c r="O21" s="209">
        <f t="shared" ref="O21" si="7">I21-D21</f>
        <v>338.07140767909505</v>
      </c>
      <c r="P21" s="209">
        <f t="shared" ref="P21" si="8">J21-E21</f>
        <v>566.81422390155558</v>
      </c>
      <c r="Q21" s="209">
        <f t="shared" ref="Q21" si="9">K21-F21</f>
        <v>1254.5008399684009</v>
      </c>
      <c r="R21" s="370">
        <f t="shared" ref="R21" si="10">L21-G21</f>
        <v>1262.3812136116394</v>
      </c>
      <c r="S21" s="373">
        <f t="shared" ref="S21" si="11">N21*$B21/1000</f>
        <v>0</v>
      </c>
      <c r="T21" s="210">
        <f t="shared" si="0"/>
        <v>0</v>
      </c>
      <c r="U21" s="210">
        <f t="shared" si="1"/>
        <v>0</v>
      </c>
      <c r="V21" s="210">
        <f t="shared" si="2"/>
        <v>0</v>
      </c>
      <c r="W21" s="211">
        <f t="shared" si="3"/>
        <v>0</v>
      </c>
      <c r="Y21" s="200"/>
      <c r="Z21" s="200"/>
      <c r="AA21" s="200"/>
      <c r="AB21" s="200"/>
      <c r="AC21" s="200"/>
      <c r="AD21" s="200"/>
      <c r="AF21" s="200"/>
      <c r="AG21" s="200"/>
      <c r="AH21" s="200"/>
      <c r="AI21" s="200"/>
      <c r="AJ21" s="200"/>
      <c r="AK21" s="200"/>
    </row>
    <row r="22" spans="1:37" ht="15" thickBot="1" x14ac:dyDescent="0.4">
      <c r="A22" s="513" t="s">
        <v>807</v>
      </c>
      <c r="B22" s="220"/>
      <c r="C22" s="212">
        <f t="shared" ref="C22:L22" si="12">SUM(C20:C21)</f>
        <v>0</v>
      </c>
      <c r="D22" s="212">
        <f t="shared" si="12"/>
        <v>0</v>
      </c>
      <c r="E22" s="212">
        <f t="shared" si="12"/>
        <v>0</v>
      </c>
      <c r="F22" s="212">
        <f t="shared" si="12"/>
        <v>0</v>
      </c>
      <c r="G22" s="371">
        <f t="shared" si="12"/>
        <v>0</v>
      </c>
      <c r="H22" s="457">
        <f t="shared" si="12"/>
        <v>469.54362177652092</v>
      </c>
      <c r="I22" s="460">
        <f t="shared" si="12"/>
        <v>1125.3133853201446</v>
      </c>
      <c r="J22" s="460">
        <f t="shared" si="12"/>
        <v>2309.1765016354457</v>
      </c>
      <c r="K22" s="460">
        <f t="shared" si="12"/>
        <v>3007.8080810956781</v>
      </c>
      <c r="L22" s="459">
        <f t="shared" si="12"/>
        <v>3026.0551743740493</v>
      </c>
      <c r="M22" s="380"/>
      <c r="N22" s="376">
        <f t="shared" ref="N22:W22" si="13">SUM(N20:N21)</f>
        <v>469.54362177652092</v>
      </c>
      <c r="O22" s="212">
        <f t="shared" si="13"/>
        <v>1125.3133853201446</v>
      </c>
      <c r="P22" s="212">
        <f t="shared" si="13"/>
        <v>2309.1765016354457</v>
      </c>
      <c r="Q22" s="212">
        <f t="shared" si="13"/>
        <v>3007.8080810956781</v>
      </c>
      <c r="R22" s="371">
        <f t="shared" si="13"/>
        <v>3026.0551743740493</v>
      </c>
      <c r="S22" s="374">
        <f t="shared" si="13"/>
        <v>0</v>
      </c>
      <c r="T22" s="213">
        <f t="shared" si="13"/>
        <v>0</v>
      </c>
      <c r="U22" s="213">
        <f t="shared" si="13"/>
        <v>0</v>
      </c>
      <c r="V22" s="213">
        <f t="shared" si="13"/>
        <v>0</v>
      </c>
      <c r="W22" s="214">
        <f t="shared" si="13"/>
        <v>0</v>
      </c>
      <c r="Y22" s="200">
        <f>C22</f>
        <v>0</v>
      </c>
      <c r="Z22" s="200">
        <f t="shared" si="4"/>
        <v>469.54362177652092</v>
      </c>
      <c r="AA22" s="200">
        <f t="shared" si="4"/>
        <v>1125.3133853201446</v>
      </c>
      <c r="AB22" s="200">
        <f t="shared" si="4"/>
        <v>2309.1765016354457</v>
      </c>
      <c r="AC22" s="200">
        <f t="shared" si="4"/>
        <v>3007.8080810956781</v>
      </c>
      <c r="AD22" s="200">
        <f t="shared" si="4"/>
        <v>3026.0551743740493</v>
      </c>
      <c r="AF22" s="200">
        <f>(C22*B22)/1000</f>
        <v>0</v>
      </c>
      <c r="AG22" s="200">
        <f>$AF22+S22</f>
        <v>0</v>
      </c>
      <c r="AH22" s="200">
        <f t="shared" si="5"/>
        <v>0</v>
      </c>
      <c r="AI22" s="200">
        <f t="shared" si="5"/>
        <v>0</v>
      </c>
      <c r="AJ22" s="200">
        <f t="shared" si="5"/>
        <v>0</v>
      </c>
      <c r="AK22" s="200">
        <f t="shared" si="5"/>
        <v>0</v>
      </c>
    </row>
    <row r="23" spans="1:37" ht="15" thickBot="1" x14ac:dyDescent="0.4">
      <c r="A23" s="518"/>
      <c r="B23" s="367" t="s">
        <v>3</v>
      </c>
      <c r="C23" s="367" t="s">
        <v>3</v>
      </c>
      <c r="D23" s="367" t="s">
        <v>3</v>
      </c>
      <c r="E23" s="367" t="s">
        <v>3</v>
      </c>
      <c r="F23" s="367" t="s">
        <v>3</v>
      </c>
      <c r="G23" s="367" t="s">
        <v>3</v>
      </c>
      <c r="H23" s="367" t="s">
        <v>3</v>
      </c>
      <c r="I23" s="367" t="s">
        <v>3</v>
      </c>
      <c r="J23" s="367" t="s">
        <v>3</v>
      </c>
      <c r="K23" s="367" t="s">
        <v>3</v>
      </c>
      <c r="L23" s="367" t="s">
        <v>3</v>
      </c>
      <c r="M23" s="367" t="s">
        <v>3</v>
      </c>
      <c r="N23" s="367" t="s">
        <v>3</v>
      </c>
      <c r="O23" s="367" t="s">
        <v>3</v>
      </c>
      <c r="P23" s="367" t="s">
        <v>3</v>
      </c>
      <c r="Q23" s="367" t="s">
        <v>3</v>
      </c>
      <c r="R23" s="367" t="s">
        <v>3</v>
      </c>
      <c r="S23" s="367" t="s">
        <v>3</v>
      </c>
      <c r="T23" s="367" t="s">
        <v>3</v>
      </c>
      <c r="U23" s="367" t="s">
        <v>3</v>
      </c>
      <c r="V23" s="367" t="s">
        <v>3</v>
      </c>
      <c r="W23" s="367" t="s">
        <v>3</v>
      </c>
      <c r="AG23" s="200" t="e">
        <f>#REF!-#REF!</f>
        <v>#REF!</v>
      </c>
      <c r="AH23" s="200" t="e">
        <f>#REF!-#REF!</f>
        <v>#REF!</v>
      </c>
      <c r="AI23" s="200" t="e">
        <f>#REF!-#REF!</f>
        <v>#REF!</v>
      </c>
      <c r="AJ23" s="200" t="e">
        <f>#REF!-#REF!</f>
        <v>#REF!</v>
      </c>
      <c r="AK23" s="200" t="e">
        <f>#REF!-#REF!</f>
        <v>#REF!</v>
      </c>
    </row>
    <row r="24" spans="1:37" ht="15" thickBot="1" x14ac:dyDescent="0.4">
      <c r="A24" s="517"/>
      <c r="B24" s="367"/>
      <c r="C24" s="367"/>
      <c r="D24" s="367"/>
      <c r="E24" s="367"/>
      <c r="F24" s="367"/>
      <c r="G24" s="367"/>
      <c r="H24" s="367"/>
      <c r="I24" s="367"/>
      <c r="J24" s="367"/>
      <c r="K24" s="367"/>
      <c r="L24" s="367"/>
      <c r="M24" s="367"/>
      <c r="N24" s="367"/>
      <c r="O24" s="367"/>
      <c r="P24" s="367"/>
      <c r="Q24" s="367"/>
      <c r="R24" s="367"/>
      <c r="S24" s="367"/>
      <c r="T24" s="367"/>
      <c r="U24" s="367"/>
      <c r="V24" s="367"/>
      <c r="W24" s="367"/>
      <c r="AG24" s="200"/>
      <c r="AH24" s="200"/>
      <c r="AI24" s="200"/>
      <c r="AJ24" s="200"/>
      <c r="AK24" s="200"/>
    </row>
    <row r="25" spans="1:37" ht="87" x14ac:dyDescent="0.35">
      <c r="A25" s="512" t="s">
        <v>480</v>
      </c>
      <c r="B25" s="207" t="s">
        <v>484</v>
      </c>
      <c r="C25" s="412" t="s">
        <v>587</v>
      </c>
      <c r="D25" s="416" t="s">
        <v>588</v>
      </c>
      <c r="E25" s="416" t="s">
        <v>589</v>
      </c>
      <c r="F25" s="416" t="s">
        <v>590</v>
      </c>
      <c r="G25" s="414" t="s">
        <v>591</v>
      </c>
      <c r="H25" s="413" t="s">
        <v>592</v>
      </c>
      <c r="I25" s="417" t="s">
        <v>593</v>
      </c>
      <c r="J25" s="417" t="s">
        <v>594</v>
      </c>
      <c r="K25" s="417" t="s">
        <v>595</v>
      </c>
      <c r="L25" s="415" t="s">
        <v>596</v>
      </c>
      <c r="M25" s="377"/>
      <c r="N25" s="408" t="s">
        <v>577</v>
      </c>
      <c r="O25" s="409" t="s">
        <v>578</v>
      </c>
      <c r="P25" s="409" t="s">
        <v>579</v>
      </c>
      <c r="Q25" s="409" t="s">
        <v>580</v>
      </c>
      <c r="R25" s="408" t="s">
        <v>581</v>
      </c>
      <c r="S25" s="410" t="s">
        <v>582</v>
      </c>
      <c r="T25" s="409" t="s">
        <v>583</v>
      </c>
      <c r="U25" s="409" t="s">
        <v>584</v>
      </c>
      <c r="V25" s="409" t="s">
        <v>585</v>
      </c>
      <c r="W25" s="411" t="s">
        <v>586</v>
      </c>
      <c r="AG25" s="200"/>
      <c r="AH25" s="200"/>
      <c r="AI25" s="200"/>
      <c r="AJ25" s="200"/>
      <c r="AK25" s="200"/>
    </row>
    <row r="26" spans="1:37" x14ac:dyDescent="0.35">
      <c r="A26" s="437" t="str">
        <f>A20</f>
        <v>People choosing abemaciclib - year 1 of treatment</v>
      </c>
      <c r="B26" s="208">
        <f>'Resource impact template'!B11</f>
        <v>161</v>
      </c>
      <c r="C26" s="209">
        <f>C20*'Unit costs'!$H$16</f>
        <v>0</v>
      </c>
      <c r="D26" s="209">
        <f>D20*'Unit costs'!$H$16</f>
        <v>0</v>
      </c>
      <c r="E26" s="209">
        <f>E20*'Unit costs'!$H$16</f>
        <v>0</v>
      </c>
      <c r="F26" s="209">
        <f>F20*'Unit costs'!$H$16</f>
        <v>0</v>
      </c>
      <c r="G26" s="370">
        <f>G20*'Unit costs'!$H$16</f>
        <v>0</v>
      </c>
      <c r="H26" s="372">
        <f>H20*'Unit costs'!$H$16</f>
        <v>6104.067083094772</v>
      </c>
      <c r="I26" s="209">
        <f>I20*'Unit costs'!$H$16</f>
        <v>10234.145709333643</v>
      </c>
      <c r="J26" s="209">
        <f>J20*'Unit costs'!$H$16</f>
        <v>22650.709610540573</v>
      </c>
      <c r="K26" s="209">
        <f>K20*'Unit costs'!$H$16</f>
        <v>22792.9941346546</v>
      </c>
      <c r="L26" s="458">
        <f>L20*'Unit costs'!$H$16</f>
        <v>22927.761489911329</v>
      </c>
      <c r="M26" s="379"/>
      <c r="N26" s="375">
        <f>H26-C26</f>
        <v>6104.067083094772</v>
      </c>
      <c r="O26" s="209">
        <f>I26-D26</f>
        <v>10234.145709333643</v>
      </c>
      <c r="P26" s="209">
        <f>J26-E26</f>
        <v>22650.709610540573</v>
      </c>
      <c r="Q26" s="209">
        <f>K26-F26</f>
        <v>22792.9941346546</v>
      </c>
      <c r="R26" s="370">
        <f>L26-G26</f>
        <v>22927.761489911329</v>
      </c>
      <c r="S26" s="373">
        <f>N26*$B26/1000</f>
        <v>982.75480037825832</v>
      </c>
      <c r="T26" s="210">
        <f t="shared" ref="T26:T27" si="14">O26*$B26/1000</f>
        <v>1647.6974592027166</v>
      </c>
      <c r="U26" s="210">
        <f t="shared" ref="U26:U27" si="15">P26*$B26/1000</f>
        <v>3646.7642472970324</v>
      </c>
      <c r="V26" s="210">
        <f t="shared" ref="V26:V27" si="16">Q26*$B26/1000</f>
        <v>3669.6720556793907</v>
      </c>
      <c r="W26" s="211">
        <f t="shared" ref="W26:W27" si="17">R26*$B26/1000</f>
        <v>3691.3695998757239</v>
      </c>
      <c r="AG26" s="200"/>
      <c r="AH26" s="200"/>
      <c r="AI26" s="200"/>
      <c r="AJ26" s="200"/>
      <c r="AK26" s="200"/>
    </row>
    <row r="27" spans="1:37" x14ac:dyDescent="0.35">
      <c r="A27" s="437" t="str">
        <f>A21</f>
        <v>People choosing abemaciclib - year 2 of treatment</v>
      </c>
      <c r="B27" s="208">
        <f>'Resource impact template'!B12</f>
        <v>161</v>
      </c>
      <c r="C27" s="209">
        <f>C21*'Unit costs'!$H$16</f>
        <v>0</v>
      </c>
      <c r="D27" s="209">
        <f>D21*'Unit costs'!$H$16</f>
        <v>0</v>
      </c>
      <c r="E27" s="209">
        <f>E21*'Unit costs'!$H$16</f>
        <v>0</v>
      </c>
      <c r="F27" s="209">
        <f>F21*'Unit costs'!$H$16</f>
        <v>0</v>
      </c>
      <c r="G27" s="370">
        <f>G21*'Unit costs'!$H$16</f>
        <v>0</v>
      </c>
      <c r="H27" s="372">
        <f>H21*'Unit costs'!$H$16</f>
        <v>0</v>
      </c>
      <c r="I27" s="209">
        <f>I21*'Unit costs'!$H$16</f>
        <v>4394.928299828236</v>
      </c>
      <c r="J27" s="209">
        <f>J21*'Unit costs'!$H$16</f>
        <v>7368.584910720223</v>
      </c>
      <c r="K27" s="209">
        <f>K21*'Unit costs'!$H$16</f>
        <v>16308.510919589211</v>
      </c>
      <c r="L27" s="458">
        <f>L21*'Unit costs'!$H$16</f>
        <v>16410.955776951312</v>
      </c>
      <c r="M27" s="379"/>
      <c r="N27" s="375">
        <f t="shared" ref="N27" si="18">H27-C27</f>
        <v>0</v>
      </c>
      <c r="O27" s="209">
        <f t="shared" ref="O27" si="19">I27-D27</f>
        <v>4394.928299828236</v>
      </c>
      <c r="P27" s="209">
        <f t="shared" ref="P27" si="20">J27-E27</f>
        <v>7368.584910720223</v>
      </c>
      <c r="Q27" s="209">
        <f t="shared" ref="Q27" si="21">K27-F27</f>
        <v>16308.510919589211</v>
      </c>
      <c r="R27" s="370">
        <f t="shared" ref="R27" si="22">L27-G27</f>
        <v>16410.955776951312</v>
      </c>
      <c r="S27" s="373">
        <f t="shared" ref="S27" si="23">N27*$B27/1000</f>
        <v>0</v>
      </c>
      <c r="T27" s="210">
        <f t="shared" si="14"/>
        <v>707.58345627234598</v>
      </c>
      <c r="U27" s="210">
        <f t="shared" si="15"/>
        <v>1186.3421706259558</v>
      </c>
      <c r="V27" s="210">
        <f t="shared" si="16"/>
        <v>2625.6702580538631</v>
      </c>
      <c r="W27" s="211">
        <f t="shared" si="17"/>
        <v>2642.1638800891615</v>
      </c>
      <c r="AG27" s="200"/>
      <c r="AH27" s="200"/>
      <c r="AI27" s="200"/>
      <c r="AJ27" s="200"/>
      <c r="AK27" s="200"/>
    </row>
    <row r="28" spans="1:37" ht="15" thickBot="1" x14ac:dyDescent="0.4">
      <c r="A28" s="513" t="s">
        <v>808</v>
      </c>
      <c r="B28" s="220"/>
      <c r="C28" s="212">
        <f t="shared" ref="C28:L28" si="24">SUM(C26:C27)</f>
        <v>0</v>
      </c>
      <c r="D28" s="212">
        <f t="shared" si="24"/>
        <v>0</v>
      </c>
      <c r="E28" s="212">
        <f t="shared" si="24"/>
        <v>0</v>
      </c>
      <c r="F28" s="212">
        <f t="shared" si="24"/>
        <v>0</v>
      </c>
      <c r="G28" s="371">
        <f t="shared" si="24"/>
        <v>0</v>
      </c>
      <c r="H28" s="457">
        <f t="shared" si="24"/>
        <v>6104.067083094772</v>
      </c>
      <c r="I28" s="460">
        <f t="shared" si="24"/>
        <v>14629.074009161879</v>
      </c>
      <c r="J28" s="460">
        <f t="shared" si="24"/>
        <v>30019.294521260796</v>
      </c>
      <c r="K28" s="460">
        <f t="shared" si="24"/>
        <v>39101.505054243811</v>
      </c>
      <c r="L28" s="459">
        <f t="shared" si="24"/>
        <v>39338.717266862644</v>
      </c>
      <c r="M28" s="380"/>
      <c r="N28" s="376">
        <f t="shared" ref="N28:W28" si="25">SUM(N26:N27)</f>
        <v>6104.067083094772</v>
      </c>
      <c r="O28" s="212">
        <f t="shared" si="25"/>
        <v>14629.074009161879</v>
      </c>
      <c r="P28" s="212">
        <f t="shared" si="25"/>
        <v>30019.294521260796</v>
      </c>
      <c r="Q28" s="212">
        <f t="shared" si="25"/>
        <v>39101.505054243811</v>
      </c>
      <c r="R28" s="371">
        <f t="shared" si="25"/>
        <v>39338.717266862644</v>
      </c>
      <c r="S28" s="374">
        <f t="shared" si="25"/>
        <v>982.75480037825832</v>
      </c>
      <c r="T28" s="213">
        <f t="shared" si="25"/>
        <v>2355.2809154750626</v>
      </c>
      <c r="U28" s="213">
        <f t="shared" si="25"/>
        <v>4833.1064179229879</v>
      </c>
      <c r="V28" s="213">
        <f t="shared" si="25"/>
        <v>6295.3423137332538</v>
      </c>
      <c r="W28" s="214">
        <f t="shared" si="25"/>
        <v>6333.5334799648854</v>
      </c>
      <c r="AG28" s="200"/>
      <c r="AH28" s="200"/>
      <c r="AI28" s="200"/>
      <c r="AJ28" s="200"/>
      <c r="AK28" s="200"/>
    </row>
    <row r="29" spans="1:37" ht="15" thickBot="1" x14ac:dyDescent="0.4">
      <c r="A29" s="518"/>
      <c r="B29" s="367"/>
      <c r="C29" s="367"/>
      <c r="D29" s="367"/>
      <c r="E29" s="367"/>
      <c r="F29" s="367"/>
      <c r="G29" s="367"/>
      <c r="H29" s="367"/>
      <c r="I29" s="367"/>
      <c r="J29" s="367"/>
      <c r="K29" s="367"/>
      <c r="L29" s="367"/>
      <c r="M29" s="367"/>
      <c r="N29" s="367"/>
      <c r="O29" s="367"/>
      <c r="P29" s="367"/>
      <c r="Q29" s="367"/>
      <c r="R29" s="367"/>
      <c r="S29" s="367"/>
      <c r="T29" s="367"/>
      <c r="U29" s="367"/>
      <c r="V29" s="367"/>
      <c r="W29" s="367"/>
      <c r="AG29" s="200"/>
      <c r="AH29" s="200"/>
      <c r="AI29" s="200"/>
      <c r="AJ29" s="200"/>
      <c r="AK29" s="200"/>
    </row>
    <row r="30" spans="1:37" ht="15" thickBot="1" x14ac:dyDescent="0.4">
      <c r="A30" s="368"/>
      <c r="B30" s="367"/>
      <c r="C30" s="367"/>
      <c r="D30" s="367"/>
      <c r="E30" s="367"/>
      <c r="F30" s="367"/>
      <c r="G30" s="367"/>
      <c r="H30" s="367"/>
      <c r="I30" s="367"/>
      <c r="J30" s="367"/>
      <c r="K30" s="367"/>
      <c r="L30" s="367"/>
      <c r="M30" s="367"/>
      <c r="N30" s="367"/>
      <c r="O30" s="367"/>
      <c r="P30" s="367"/>
      <c r="Q30" s="367"/>
      <c r="R30" s="367"/>
      <c r="S30" s="367"/>
      <c r="T30" s="367"/>
      <c r="U30" s="367"/>
      <c r="V30" s="367"/>
      <c r="W30" s="367"/>
      <c r="AG30" s="200"/>
      <c r="AH30" s="200"/>
      <c r="AI30" s="200"/>
      <c r="AJ30" s="200"/>
      <c r="AK30" s="200"/>
    </row>
    <row r="31" spans="1:37" s="204" customFormat="1" ht="30" customHeight="1" thickBot="1" x14ac:dyDescent="0.4">
      <c r="A31" s="511" t="s">
        <v>563</v>
      </c>
      <c r="B31" s="224"/>
      <c r="C31" s="224"/>
      <c r="D31" s="224"/>
      <c r="E31" s="224"/>
      <c r="F31" s="224"/>
      <c r="G31" s="224"/>
      <c r="H31" s="224"/>
      <c r="I31" s="224"/>
      <c r="J31" s="224"/>
      <c r="K31" s="224"/>
      <c r="L31" s="224"/>
      <c r="M31" s="224"/>
      <c r="N31" s="224"/>
      <c r="O31" s="224"/>
      <c r="P31" s="224"/>
      <c r="Q31" s="224"/>
      <c r="R31" s="225"/>
      <c r="S31" s="221">
        <f>S22+S28</f>
        <v>982.75480037825832</v>
      </c>
      <c r="T31" s="221">
        <f>T22+T28</f>
        <v>2355.2809154750626</v>
      </c>
      <c r="U31" s="221">
        <f>U22+U28</f>
        <v>4833.1064179229879</v>
      </c>
      <c r="V31" s="221">
        <f>V22+V28</f>
        <v>6295.3423137332538</v>
      </c>
      <c r="W31" s="519">
        <f>W22+W28</f>
        <v>6333.5334799648854</v>
      </c>
    </row>
    <row r="32" spans="1:37" ht="15" thickBot="1" x14ac:dyDescent="0.4"/>
    <row r="33" spans="1:23" ht="30" customHeight="1" thickBot="1" x14ac:dyDescent="0.4">
      <c r="A33" s="520" t="s">
        <v>758</v>
      </c>
      <c r="B33" s="224"/>
      <c r="C33" s="224"/>
      <c r="D33" s="224"/>
      <c r="E33" s="224"/>
      <c r="F33" s="224"/>
      <c r="G33" s="224"/>
      <c r="H33" s="224"/>
      <c r="I33" s="224"/>
      <c r="J33" s="224"/>
      <c r="K33" s="224"/>
      <c r="L33" s="224"/>
      <c r="M33" s="224"/>
      <c r="N33" s="224"/>
      <c r="O33" s="224"/>
      <c r="P33" s="224"/>
      <c r="Q33" s="224"/>
      <c r="R33" s="225"/>
      <c r="S33" s="221"/>
      <c r="T33" s="221"/>
      <c r="U33" s="221"/>
      <c r="V33" s="221"/>
      <c r="W33" s="519"/>
    </row>
    <row r="34" spans="1:23" ht="16" thickBot="1" x14ac:dyDescent="0.4">
      <c r="A34" s="521" t="s">
        <v>3</v>
      </c>
    </row>
    <row r="35" spans="1:23" ht="30" customHeight="1" thickBot="1" x14ac:dyDescent="0.4">
      <c r="A35" s="520" t="s">
        <v>759</v>
      </c>
      <c r="B35" s="224"/>
      <c r="C35" s="224"/>
      <c r="D35" s="224"/>
      <c r="E35" s="224"/>
      <c r="F35" s="224"/>
      <c r="G35" s="224"/>
      <c r="H35" s="224"/>
      <c r="I35" s="224"/>
      <c r="J35" s="224"/>
      <c r="K35" s="224"/>
      <c r="L35" s="224"/>
      <c r="M35" s="224"/>
      <c r="N35" s="224"/>
      <c r="O35" s="224"/>
      <c r="P35" s="224"/>
      <c r="Q35" s="224"/>
      <c r="R35" s="225"/>
      <c r="S35" s="221"/>
      <c r="T35" s="221"/>
      <c r="U35" s="221"/>
      <c r="V35" s="221"/>
      <c r="W35" s="519"/>
    </row>
  </sheetData>
  <sheetProtection algorithmName="SHA-512" hashValue="khp2DhPtG+48HI+WMJzkmN+pSmjn0DK+0Z/Uzo6GwNKUUs66cU6x0AsCGHwALUs8uDnuYFsxma5VdfaimvpNWw==" saltValue="r0yl6t7EwhHxqT6/ArKrHw==" spinCount="100000" sheet="1" objects="1" scenarios="1"/>
  <phoneticPr fontId="57"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216" t="s">
        <v>491</v>
      </c>
    </row>
    <row r="2" spans="1:1" x14ac:dyDescent="0.3">
      <c r="A2" s="545" t="s">
        <v>492</v>
      </c>
    </row>
    <row r="3" spans="1:1" ht="14.5" x14ac:dyDescent="0.35">
      <c r="A3" s="215" t="s">
        <v>495</v>
      </c>
    </row>
    <row r="4" spans="1:1" ht="14.5" x14ac:dyDescent="0.35">
      <c r="A4" s="217"/>
    </row>
    <row r="5" spans="1:1" x14ac:dyDescent="0.3">
      <c r="A5" s="219" t="s">
        <v>4</v>
      </c>
    </row>
    <row r="6" spans="1:1" x14ac:dyDescent="0.3">
      <c r="A6" s="218" t="s">
        <v>493</v>
      </c>
    </row>
    <row r="8" spans="1:1" x14ac:dyDescent="0.3">
      <c r="A8" s="219" t="s">
        <v>32</v>
      </c>
    </row>
    <row r="9" spans="1:1" ht="28" x14ac:dyDescent="0.3">
      <c r="A9" s="4" t="s">
        <v>494</v>
      </c>
    </row>
    <row r="10" spans="1:1" x14ac:dyDescent="0.3">
      <c r="A10" s="4" t="s">
        <v>15</v>
      </c>
    </row>
    <row r="12" spans="1:1" x14ac:dyDescent="0.3">
      <c r="A12" s="546" t="s">
        <v>767</v>
      </c>
    </row>
    <row r="13" spans="1:1" ht="28" x14ac:dyDescent="0.3">
      <c r="A13" s="545" t="s">
        <v>16</v>
      </c>
    </row>
    <row r="14" spans="1:1" ht="28" x14ac:dyDescent="0.3">
      <c r="A14" s="545" t="s">
        <v>17</v>
      </c>
    </row>
    <row r="15" spans="1:1" x14ac:dyDescent="0.3">
      <c r="A15" s="545" t="s">
        <v>13</v>
      </c>
    </row>
    <row r="16" spans="1:1" ht="42" x14ac:dyDescent="0.3">
      <c r="A16" s="545" t="s">
        <v>770</v>
      </c>
    </row>
    <row r="17" spans="1:1" ht="42" x14ac:dyDescent="0.3">
      <c r="A17" s="545" t="s">
        <v>18</v>
      </c>
    </row>
    <row r="19" spans="1:1" x14ac:dyDescent="0.3">
      <c r="A19" s="546" t="s">
        <v>768</v>
      </c>
    </row>
    <row r="20" spans="1:1" ht="28" x14ac:dyDescent="0.3">
      <c r="A20" s="545" t="s">
        <v>36</v>
      </c>
    </row>
    <row r="21" spans="1:1" ht="28" x14ac:dyDescent="0.3">
      <c r="A21" s="545" t="s">
        <v>20</v>
      </c>
    </row>
    <row r="22" spans="1:1" x14ac:dyDescent="0.3">
      <c r="A22" s="545" t="s">
        <v>12</v>
      </c>
    </row>
    <row r="23" spans="1:1" ht="28" x14ac:dyDescent="0.3">
      <c r="A23" s="545" t="s">
        <v>19</v>
      </c>
    </row>
    <row r="24" spans="1:1" ht="42" x14ac:dyDescent="0.3">
      <c r="A24" s="545" t="s">
        <v>21</v>
      </c>
    </row>
    <row r="25" spans="1:1" ht="28" x14ac:dyDescent="0.3">
      <c r="A25" s="545" t="s">
        <v>22</v>
      </c>
    </row>
    <row r="26" spans="1:1" ht="42" x14ac:dyDescent="0.3">
      <c r="A26" s="545" t="s">
        <v>23</v>
      </c>
    </row>
    <row r="27" spans="1:1" x14ac:dyDescent="0.3">
      <c r="A27" s="545" t="s">
        <v>25</v>
      </c>
    </row>
    <row r="28" spans="1:1" x14ac:dyDescent="0.3">
      <c r="A28" s="545" t="s">
        <v>24</v>
      </c>
    </row>
    <row r="29" spans="1:1" x14ac:dyDescent="0.3">
      <c r="A29" s="545" t="s">
        <v>26</v>
      </c>
    </row>
    <row r="31" spans="1:1" x14ac:dyDescent="0.3">
      <c r="A31" s="546" t="s">
        <v>31</v>
      </c>
    </row>
    <row r="32" spans="1:1" x14ac:dyDescent="0.3">
      <c r="A32" s="545" t="s">
        <v>769</v>
      </c>
    </row>
    <row r="34" spans="1:1" ht="28" x14ac:dyDescent="0.3">
      <c r="A34" s="546" t="s">
        <v>496</v>
      </c>
    </row>
    <row r="35" spans="1:1" x14ac:dyDescent="0.3">
      <c r="A35" s="545" t="s">
        <v>27</v>
      </c>
    </row>
    <row r="36" spans="1:1" ht="28" x14ac:dyDescent="0.3">
      <c r="A36" s="545" t="s">
        <v>14</v>
      </c>
    </row>
    <row r="37" spans="1:1" x14ac:dyDescent="0.3">
      <c r="A37" s="545" t="s">
        <v>28</v>
      </c>
    </row>
    <row r="38" spans="1:1" ht="28" x14ac:dyDescent="0.3">
      <c r="A38" s="545" t="s">
        <v>30</v>
      </c>
    </row>
    <row r="39" spans="1:1" x14ac:dyDescent="0.3">
      <c r="A39" s="545" t="s">
        <v>29</v>
      </c>
    </row>
    <row r="41" spans="1:1" x14ac:dyDescent="0.3">
      <c r="A41" s="3" t="s">
        <v>497</v>
      </c>
    </row>
    <row r="42" spans="1:1" x14ac:dyDescent="0.3">
      <c r="A42" s="545" t="s">
        <v>769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39" customWidth="1"/>
    <col min="2" max="2" width="8.1796875" style="237" customWidth="1"/>
    <col min="3" max="3" width="8.1796875" style="239" customWidth="1"/>
    <col min="4" max="5" width="8.1796875" style="350" customWidth="1"/>
    <col min="6" max="8" width="8.1796875" style="237" customWidth="1"/>
    <col min="9" max="13" width="8.1796875" style="239" customWidth="1"/>
    <col min="14" max="14" width="12.453125" style="239" customWidth="1"/>
    <col min="15" max="43" width="8.1796875" style="239" customWidth="1"/>
    <col min="44" max="16384" width="9.1796875" style="239"/>
  </cols>
  <sheetData>
    <row r="1" spans="1:51" s="355" customFormat="1" ht="30.65" customHeight="1" thickBot="1" x14ac:dyDescent="0.4">
      <c r="A1" s="352" t="s">
        <v>502</v>
      </c>
      <c r="B1" s="353"/>
      <c r="C1" s="353"/>
      <c r="D1" s="353"/>
      <c r="E1" s="353"/>
      <c r="F1" s="353"/>
      <c r="G1" s="353"/>
      <c r="H1" s="353"/>
      <c r="I1" s="353"/>
      <c r="J1" s="353"/>
      <c r="K1" s="353"/>
      <c r="L1" s="353"/>
      <c r="M1" s="353"/>
      <c r="N1" s="353"/>
      <c r="O1" s="356" t="s">
        <v>556</v>
      </c>
      <c r="P1" s="357"/>
      <c r="Q1" s="357"/>
      <c r="R1" s="357"/>
      <c r="S1" s="357"/>
      <c r="T1" s="357"/>
      <c r="U1" s="358"/>
      <c r="V1" s="328"/>
      <c r="W1" s="328"/>
      <c r="X1" s="328"/>
      <c r="Y1" s="328"/>
      <c r="Z1" s="328"/>
      <c r="AA1" s="328"/>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row>
    <row r="2" spans="1:51" ht="15.75" customHeight="1" x14ac:dyDescent="0.35">
      <c r="A2" s="240"/>
      <c r="B2" s="241"/>
      <c r="C2" s="242"/>
      <c r="D2" s="236"/>
      <c r="E2" s="235"/>
      <c r="F2" s="235"/>
      <c r="G2" s="235"/>
      <c r="H2" s="238"/>
      <c r="I2" s="238"/>
      <c r="J2" s="238"/>
      <c r="K2" s="238"/>
      <c r="L2" s="238"/>
      <c r="M2" s="238"/>
      <c r="N2" s="238"/>
      <c r="O2" s="238"/>
      <c r="P2" s="238"/>
      <c r="Q2" s="238"/>
      <c r="R2" s="238"/>
      <c r="S2" s="238"/>
      <c r="T2" s="238"/>
      <c r="U2" s="238"/>
      <c r="V2" s="238"/>
      <c r="W2" s="238"/>
      <c r="X2" s="238"/>
      <c r="Y2" s="238"/>
      <c r="Z2" s="238"/>
      <c r="AA2" s="238"/>
      <c r="AB2" s="243"/>
      <c r="AC2" s="235"/>
      <c r="AD2" s="235"/>
      <c r="AE2" s="235"/>
      <c r="AF2" s="235"/>
      <c r="AG2" s="235"/>
      <c r="AH2" s="235"/>
      <c r="AI2" s="235"/>
      <c r="AJ2" s="235"/>
      <c r="AK2" s="235"/>
      <c r="AL2" s="235"/>
      <c r="AM2" s="235"/>
      <c r="AN2" s="235"/>
      <c r="AO2" s="235"/>
      <c r="AP2" s="235"/>
      <c r="AQ2" s="235"/>
      <c r="AR2" s="235"/>
      <c r="AS2" s="235"/>
      <c r="AT2" s="235"/>
      <c r="AU2" s="235"/>
      <c r="AV2" s="235"/>
      <c r="AW2" s="235"/>
      <c r="AX2" s="235"/>
      <c r="AY2" s="235"/>
    </row>
    <row r="3" spans="1:51" ht="15.75" customHeight="1" x14ac:dyDescent="0.35">
      <c r="A3" s="244" t="s">
        <v>503</v>
      </c>
      <c r="B3" s="241"/>
      <c r="C3" s="242"/>
      <c r="D3" s="236"/>
      <c r="E3" s="235"/>
      <c r="F3" s="235"/>
      <c r="G3" s="235"/>
      <c r="H3" s="238"/>
      <c r="I3" s="238"/>
      <c r="J3" s="238"/>
      <c r="K3" s="238"/>
      <c r="L3" s="238"/>
      <c r="M3" s="238"/>
      <c r="N3" s="238"/>
      <c r="O3" s="238"/>
      <c r="P3" s="238"/>
      <c r="Q3" s="238"/>
      <c r="R3" s="238"/>
      <c r="S3" s="238"/>
      <c r="T3" s="238"/>
      <c r="U3" s="238"/>
      <c r="V3" s="238"/>
      <c r="W3" s="238"/>
      <c r="X3" s="238"/>
      <c r="Y3" s="238"/>
      <c r="Z3" s="238"/>
      <c r="AA3" s="238"/>
      <c r="AB3" s="243"/>
      <c r="AC3" s="235"/>
      <c r="AD3" s="235"/>
      <c r="AE3" s="235"/>
      <c r="AF3" s="235"/>
      <c r="AG3" s="235"/>
      <c r="AH3" s="235"/>
      <c r="AI3" s="235"/>
      <c r="AJ3" s="235"/>
      <c r="AK3" s="235"/>
      <c r="AL3" s="235"/>
      <c r="AM3" s="235"/>
      <c r="AN3" s="235"/>
      <c r="AO3" s="235"/>
      <c r="AP3" s="235"/>
      <c r="AQ3" s="235"/>
      <c r="AR3" s="235"/>
      <c r="AS3" s="235"/>
      <c r="AT3" s="235"/>
      <c r="AU3" s="235"/>
      <c r="AV3" s="235"/>
      <c r="AW3" s="235"/>
      <c r="AX3" s="235"/>
      <c r="AY3" s="235"/>
    </row>
    <row r="4" spans="1:51" ht="15.75" customHeight="1" x14ac:dyDescent="0.35">
      <c r="A4" s="244" t="s">
        <v>504</v>
      </c>
      <c r="B4" s="241"/>
      <c r="C4" s="242"/>
      <c r="D4" s="236"/>
      <c r="E4" s="235"/>
      <c r="F4" s="235"/>
      <c r="G4" s="235"/>
      <c r="H4" s="238"/>
      <c r="I4" s="238"/>
      <c r="J4" s="238"/>
      <c r="K4" s="238"/>
      <c r="L4" s="238"/>
      <c r="M4" s="238"/>
      <c r="N4" s="238"/>
      <c r="O4" s="238"/>
      <c r="P4" s="238"/>
      <c r="Q4" s="238"/>
      <c r="R4" s="238"/>
      <c r="S4" s="238"/>
      <c r="T4" s="238"/>
      <c r="U4" s="238"/>
      <c r="V4" s="238"/>
      <c r="W4" s="238"/>
      <c r="X4" s="238"/>
      <c r="Y4" s="238"/>
      <c r="Z4" s="238"/>
      <c r="AA4" s="238"/>
      <c r="AB4" s="243"/>
      <c r="AC4" s="235"/>
      <c r="AD4" s="235"/>
      <c r="AE4" s="235"/>
      <c r="AF4" s="235"/>
      <c r="AG4" s="235"/>
      <c r="AH4" s="235"/>
      <c r="AI4" s="235"/>
      <c r="AJ4" s="235"/>
      <c r="AK4" s="235"/>
      <c r="AL4" s="235"/>
      <c r="AM4" s="235"/>
      <c r="AN4" s="235"/>
      <c r="AO4" s="235"/>
      <c r="AP4" s="235"/>
      <c r="AQ4" s="235"/>
      <c r="AR4" s="235"/>
      <c r="AS4" s="235"/>
      <c r="AT4" s="235"/>
      <c r="AU4" s="235"/>
      <c r="AV4" s="235"/>
      <c r="AW4" s="235"/>
      <c r="AX4" s="235"/>
      <c r="AY4" s="235"/>
    </row>
    <row r="5" spans="1:51" ht="15.75" customHeight="1" x14ac:dyDescent="0.35">
      <c r="A5" s="244" t="s">
        <v>505</v>
      </c>
      <c r="B5" s="241"/>
      <c r="C5" s="242"/>
      <c r="D5" s="236"/>
      <c r="E5" s="235"/>
      <c r="F5" s="235"/>
      <c r="G5" s="235"/>
      <c r="H5" s="238"/>
      <c r="I5" s="238"/>
      <c r="J5" s="238"/>
      <c r="K5" s="238"/>
      <c r="L5" s="238"/>
      <c r="M5" s="238"/>
      <c r="N5" s="238"/>
      <c r="O5" s="238"/>
      <c r="P5" s="238"/>
      <c r="Q5" s="238"/>
      <c r="R5" s="238"/>
      <c r="S5" s="238"/>
      <c r="T5" s="238"/>
      <c r="U5" s="238"/>
      <c r="V5" s="238"/>
      <c r="W5" s="238"/>
      <c r="X5" s="238"/>
      <c r="Y5" s="238"/>
      <c r="Z5" s="238"/>
      <c r="AA5" s="238"/>
      <c r="AB5" s="243"/>
      <c r="AC5" s="235"/>
      <c r="AD5" s="235"/>
      <c r="AE5" s="235"/>
      <c r="AF5" s="235"/>
      <c r="AG5" s="235"/>
      <c r="AH5" s="235"/>
      <c r="AI5" s="235"/>
      <c r="AJ5" s="235"/>
      <c r="AK5" s="235"/>
      <c r="AL5" s="235"/>
      <c r="AM5" s="235"/>
      <c r="AN5" s="235"/>
      <c r="AO5" s="235"/>
      <c r="AP5" s="235"/>
      <c r="AQ5" s="235"/>
      <c r="AR5" s="235"/>
      <c r="AS5" s="235"/>
      <c r="AT5" s="235"/>
      <c r="AU5" s="235"/>
      <c r="AV5" s="235"/>
      <c r="AW5" s="235"/>
      <c r="AX5" s="235"/>
      <c r="AY5" s="235"/>
    </row>
    <row r="6" spans="1:51" ht="15.75" customHeight="1" x14ac:dyDescent="0.35">
      <c r="A6" s="240"/>
      <c r="B6" s="238"/>
      <c r="C6" s="238"/>
      <c r="D6" s="238"/>
      <c r="E6" s="238"/>
      <c r="F6" s="238"/>
      <c r="G6" s="238"/>
      <c r="H6" s="238"/>
      <c r="I6" s="238"/>
      <c r="J6" s="238"/>
      <c r="K6" s="238"/>
      <c r="L6" s="245"/>
      <c r="M6" s="238"/>
      <c r="N6" s="238"/>
      <c r="O6" s="238"/>
      <c r="P6" s="238"/>
      <c r="Q6" s="238"/>
      <c r="R6" s="238"/>
      <c r="S6" s="238"/>
      <c r="T6" s="238"/>
      <c r="U6" s="238"/>
      <c r="V6" s="238"/>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row>
    <row r="7" spans="1:51" ht="15.75" customHeight="1" x14ac:dyDescent="0.35">
      <c r="A7" s="240"/>
      <c r="B7" s="238"/>
      <c r="C7" s="238"/>
      <c r="D7" s="238"/>
      <c r="E7" s="238"/>
      <c r="F7" s="238"/>
      <c r="G7" s="238"/>
      <c r="H7" s="238"/>
      <c r="I7" s="238"/>
      <c r="J7" s="238"/>
      <c r="K7" s="238"/>
      <c r="L7" s="245" t="s">
        <v>506</v>
      </c>
      <c r="M7" s="238"/>
      <c r="N7" s="238"/>
      <c r="O7" s="238"/>
      <c r="P7" s="238"/>
      <c r="Q7" s="238"/>
      <c r="R7" s="238"/>
      <c r="S7" s="238"/>
      <c r="T7" s="238"/>
      <c r="U7" s="238"/>
      <c r="V7" s="238"/>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row>
    <row r="8" spans="1:51" x14ac:dyDescent="0.35">
      <c r="A8" s="240"/>
      <c r="B8" s="238"/>
      <c r="C8" s="238"/>
      <c r="D8" s="238"/>
      <c r="E8" s="238"/>
      <c r="F8" s="238"/>
      <c r="G8" s="238"/>
      <c r="H8" s="245" t="s">
        <v>507</v>
      </c>
      <c r="I8" s="238"/>
      <c r="J8" s="238"/>
      <c r="K8" s="245"/>
      <c r="L8" s="245" t="s">
        <v>508</v>
      </c>
      <c r="M8" s="238"/>
      <c r="N8" s="238"/>
      <c r="O8" s="238"/>
      <c r="P8" s="238"/>
      <c r="Q8" s="238"/>
      <c r="R8" s="238"/>
      <c r="S8" s="238"/>
      <c r="T8" s="238"/>
      <c r="U8" s="238"/>
      <c r="V8" s="238"/>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row>
    <row r="9" spans="1:51" x14ac:dyDescent="0.35">
      <c r="A9" s="246"/>
      <c r="B9" s="238"/>
      <c r="C9" s="238"/>
      <c r="D9" s="238"/>
      <c r="E9" s="238"/>
      <c r="F9" s="238"/>
      <c r="G9" s="238"/>
      <c r="H9" s="238"/>
      <c r="I9" s="238"/>
      <c r="J9" s="238"/>
      <c r="K9" s="238"/>
      <c r="L9" s="238"/>
      <c r="M9" s="238"/>
      <c r="N9" s="238"/>
      <c r="O9" s="238"/>
      <c r="P9" s="238"/>
      <c r="Q9" s="238"/>
      <c r="R9" s="238"/>
      <c r="S9" s="238"/>
      <c r="T9" s="238"/>
      <c r="U9" s="238"/>
      <c r="V9" s="238"/>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row>
    <row r="10" spans="1:51" x14ac:dyDescent="0.35">
      <c r="A10" s="246"/>
      <c r="B10" s="238"/>
      <c r="C10" s="238"/>
      <c r="D10" s="238"/>
      <c r="E10" s="238"/>
      <c r="F10" s="238"/>
      <c r="G10" s="238"/>
      <c r="H10" s="238"/>
      <c r="I10" s="238"/>
      <c r="J10" s="238"/>
      <c r="K10" s="238"/>
      <c r="L10" s="238"/>
      <c r="M10" s="238"/>
      <c r="N10" s="238"/>
      <c r="O10" s="238"/>
      <c r="P10" s="238"/>
      <c r="Q10" s="238"/>
      <c r="R10" s="238"/>
      <c r="S10" s="238"/>
      <c r="T10" s="238"/>
      <c r="U10" s="238"/>
      <c r="V10" s="238"/>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row>
    <row r="11" spans="1:51" x14ac:dyDescent="0.35">
      <c r="A11" s="246"/>
      <c r="B11" s="238"/>
      <c r="C11" s="238"/>
      <c r="D11" s="238"/>
      <c r="E11" s="238"/>
      <c r="F11" s="238"/>
      <c r="G11" s="238"/>
      <c r="H11" s="238"/>
      <c r="I11" s="238"/>
      <c r="J11" s="238"/>
      <c r="K11" s="238"/>
      <c r="L11" s="238"/>
      <c r="M11" s="238"/>
      <c r="N11" s="238"/>
      <c r="O11" s="238"/>
      <c r="P11" s="238"/>
      <c r="Q11" s="238"/>
      <c r="R11" s="238"/>
      <c r="S11" s="238"/>
      <c r="T11" s="238"/>
      <c r="U11" s="238"/>
      <c r="V11" s="238"/>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row>
    <row r="12" spans="1:51" x14ac:dyDescent="0.35">
      <c r="A12" s="246"/>
      <c r="B12" s="238"/>
      <c r="C12" s="238"/>
      <c r="D12" s="238"/>
      <c r="E12" s="238"/>
      <c r="F12" s="238"/>
      <c r="G12" s="238"/>
      <c r="H12" s="238"/>
      <c r="I12" s="238"/>
      <c r="J12" s="238"/>
      <c r="K12" s="238"/>
      <c r="L12" s="238"/>
      <c r="M12" s="238"/>
      <c r="N12" s="238"/>
      <c r="O12" s="238"/>
      <c r="P12" s="238"/>
      <c r="Q12" s="238"/>
      <c r="R12" s="238"/>
      <c r="S12" s="238"/>
      <c r="T12" s="238"/>
      <c r="U12" s="238"/>
      <c r="V12" s="238"/>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row>
    <row r="13" spans="1:51" x14ac:dyDescent="0.35">
      <c r="A13" s="246"/>
      <c r="B13" s="238"/>
      <c r="C13" s="238"/>
      <c r="D13" s="238"/>
      <c r="E13" s="238"/>
      <c r="F13" s="238"/>
      <c r="G13" s="238"/>
      <c r="H13" s="238"/>
      <c r="I13" s="238"/>
      <c r="J13" s="238"/>
      <c r="K13" s="238"/>
      <c r="L13" s="238"/>
      <c r="M13" s="238"/>
      <c r="N13" s="238"/>
      <c r="O13" s="238"/>
      <c r="P13" s="238"/>
      <c r="Q13" s="238"/>
      <c r="R13" s="238"/>
      <c r="S13" s="238"/>
      <c r="T13" s="238"/>
      <c r="U13" s="238"/>
      <c r="V13" s="238"/>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row>
    <row r="14" spans="1:51" ht="16" thickBot="1" x14ac:dyDescent="0.4">
      <c r="A14" s="247"/>
      <c r="B14" s="238"/>
      <c r="C14" s="238"/>
      <c r="D14" s="238"/>
      <c r="E14" s="238"/>
      <c r="F14" s="238"/>
      <c r="G14" s="238"/>
      <c r="H14" s="238"/>
      <c r="I14" s="238"/>
      <c r="J14" s="238"/>
      <c r="K14" s="238"/>
      <c r="L14" s="238"/>
      <c r="M14" s="238"/>
      <c r="N14" s="238"/>
      <c r="O14" s="238"/>
      <c r="P14" s="238"/>
      <c r="Q14" s="238"/>
      <c r="R14" s="238"/>
      <c r="S14" s="238"/>
      <c r="T14" s="238"/>
      <c r="U14" s="238"/>
      <c r="V14" s="238"/>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row>
    <row r="15" spans="1:51" x14ac:dyDescent="0.35">
      <c r="A15" s="247"/>
      <c r="B15" s="238"/>
      <c r="C15" s="623" t="s">
        <v>509</v>
      </c>
      <c r="D15" s="624"/>
      <c r="E15" s="624"/>
      <c r="F15" s="624"/>
      <c r="G15" s="624"/>
      <c r="H15" s="624"/>
      <c r="I15" s="624"/>
      <c r="J15" s="624"/>
      <c r="K15" s="624"/>
      <c r="L15" s="624"/>
      <c r="M15" s="624"/>
      <c r="N15" s="625"/>
      <c r="O15" s="623" t="s">
        <v>509</v>
      </c>
      <c r="P15" s="624"/>
      <c r="Q15" s="624"/>
      <c r="R15" s="624"/>
      <c r="S15" s="624"/>
      <c r="T15" s="624"/>
      <c r="U15" s="624"/>
      <c r="V15" s="624"/>
      <c r="W15" s="624"/>
      <c r="X15" s="624"/>
      <c r="Y15" s="624"/>
      <c r="Z15" s="625"/>
      <c r="AA15" s="623" t="s">
        <v>509</v>
      </c>
      <c r="AB15" s="624"/>
      <c r="AC15" s="624"/>
      <c r="AD15" s="624"/>
      <c r="AE15" s="624"/>
      <c r="AF15" s="624"/>
      <c r="AG15" s="624"/>
      <c r="AH15" s="624"/>
      <c r="AI15" s="624"/>
      <c r="AJ15" s="624"/>
      <c r="AK15" s="624"/>
      <c r="AL15" s="625"/>
      <c r="AM15" s="623" t="s">
        <v>509</v>
      </c>
      <c r="AN15" s="624"/>
      <c r="AO15" s="624"/>
      <c r="AP15" s="624"/>
      <c r="AQ15" s="624"/>
      <c r="AR15" s="624"/>
      <c r="AS15" s="624"/>
      <c r="AT15" s="624"/>
      <c r="AU15" s="624"/>
      <c r="AV15" s="624"/>
      <c r="AW15" s="624"/>
      <c r="AX15" s="625"/>
      <c r="AY15" s="235"/>
    </row>
    <row r="16" spans="1:51" s="254" customFormat="1" ht="62.15" customHeight="1" thickBot="1" x14ac:dyDescent="0.4">
      <c r="A16" s="247"/>
      <c r="B16" s="248" t="s">
        <v>510</v>
      </c>
      <c r="C16" s="249">
        <v>1</v>
      </c>
      <c r="D16" s="250">
        <v>2</v>
      </c>
      <c r="E16" s="251">
        <v>3</v>
      </c>
      <c r="F16" s="250">
        <v>4</v>
      </c>
      <c r="G16" s="250">
        <v>5</v>
      </c>
      <c r="H16" s="251">
        <v>6</v>
      </c>
      <c r="I16" s="250">
        <v>7</v>
      </c>
      <c r="J16" s="250">
        <v>8</v>
      </c>
      <c r="K16" s="251">
        <v>9</v>
      </c>
      <c r="L16" s="250">
        <v>10</v>
      </c>
      <c r="M16" s="250">
        <v>11</v>
      </c>
      <c r="N16" s="252">
        <v>12</v>
      </c>
      <c r="O16" s="249">
        <v>1</v>
      </c>
      <c r="P16" s="250">
        <v>2</v>
      </c>
      <c r="Q16" s="251">
        <v>3</v>
      </c>
      <c r="R16" s="250">
        <v>4</v>
      </c>
      <c r="S16" s="250">
        <v>5</v>
      </c>
      <c r="T16" s="251">
        <v>6</v>
      </c>
      <c r="U16" s="250">
        <v>7</v>
      </c>
      <c r="V16" s="250">
        <v>8</v>
      </c>
      <c r="W16" s="251">
        <v>9</v>
      </c>
      <c r="X16" s="250">
        <v>10</v>
      </c>
      <c r="Y16" s="250">
        <v>11</v>
      </c>
      <c r="Z16" s="252">
        <v>12</v>
      </c>
      <c r="AA16" s="249">
        <v>1</v>
      </c>
      <c r="AB16" s="250">
        <v>2</v>
      </c>
      <c r="AC16" s="251">
        <v>3</v>
      </c>
      <c r="AD16" s="250">
        <v>4</v>
      </c>
      <c r="AE16" s="250">
        <v>5</v>
      </c>
      <c r="AF16" s="251">
        <v>6</v>
      </c>
      <c r="AG16" s="250">
        <v>7</v>
      </c>
      <c r="AH16" s="250">
        <v>8</v>
      </c>
      <c r="AI16" s="251">
        <v>9</v>
      </c>
      <c r="AJ16" s="250">
        <v>10</v>
      </c>
      <c r="AK16" s="250">
        <v>11</v>
      </c>
      <c r="AL16" s="252">
        <v>12</v>
      </c>
      <c r="AM16" s="249">
        <v>1</v>
      </c>
      <c r="AN16" s="250">
        <v>2</v>
      </c>
      <c r="AO16" s="251">
        <v>3</v>
      </c>
      <c r="AP16" s="250">
        <v>4</v>
      </c>
      <c r="AQ16" s="250">
        <v>5</v>
      </c>
      <c r="AR16" s="251">
        <v>6</v>
      </c>
      <c r="AS16" s="250">
        <v>7</v>
      </c>
      <c r="AT16" s="250">
        <v>8</v>
      </c>
      <c r="AU16" s="251">
        <v>9</v>
      </c>
      <c r="AV16" s="250">
        <v>10</v>
      </c>
      <c r="AW16" s="250">
        <v>11</v>
      </c>
      <c r="AX16" s="252">
        <v>12</v>
      </c>
      <c r="AY16" s="253"/>
    </row>
    <row r="17" spans="1:51" s="17" customFormat="1" ht="25.4" customHeight="1" x14ac:dyDescent="0.35">
      <c r="A17" s="247"/>
      <c r="B17" s="255">
        <v>1</v>
      </c>
      <c r="C17" s="256"/>
      <c r="D17" s="256"/>
      <c r="E17" s="256"/>
      <c r="F17" s="257"/>
      <c r="G17" s="257"/>
      <c r="H17" s="257"/>
      <c r="I17" s="257"/>
      <c r="J17" s="258"/>
      <c r="K17" s="259"/>
      <c r="L17" s="260"/>
      <c r="M17" s="261"/>
      <c r="N17" s="262"/>
      <c r="O17" s="263"/>
      <c r="P17" s="261"/>
      <c r="Q17" s="261"/>
      <c r="R17" s="261"/>
      <c r="S17" s="261"/>
      <c r="T17" s="261"/>
      <c r="U17" s="261"/>
      <c r="V17" s="261"/>
      <c r="W17" s="261"/>
      <c r="X17" s="261"/>
      <c r="Y17" s="261"/>
      <c r="Z17" s="264"/>
      <c r="AA17" s="265"/>
      <c r="AB17" s="261"/>
      <c r="AC17" s="261"/>
      <c r="AD17" s="261"/>
      <c r="AE17" s="261"/>
      <c r="AF17" s="261"/>
      <c r="AG17" s="261"/>
      <c r="AH17" s="261"/>
      <c r="AI17" s="261"/>
      <c r="AJ17" s="261"/>
      <c r="AK17" s="261"/>
      <c r="AL17" s="264"/>
      <c r="AM17" s="265"/>
      <c r="AN17" s="261"/>
      <c r="AO17" s="261"/>
      <c r="AP17" s="261"/>
      <c r="AQ17" s="261"/>
      <c r="AR17" s="261"/>
      <c r="AS17" s="261"/>
      <c r="AT17" s="261"/>
      <c r="AU17" s="261"/>
      <c r="AV17" s="261"/>
      <c r="AW17" s="261"/>
      <c r="AX17" s="264"/>
      <c r="AY17" s="2"/>
    </row>
    <row r="18" spans="1:51" s="17" customFormat="1" ht="25.4" customHeight="1" thickBot="1" x14ac:dyDescent="0.4">
      <c r="A18" s="247"/>
      <c r="B18" s="255">
        <v>0.9</v>
      </c>
      <c r="C18" s="256"/>
      <c r="D18" s="256"/>
      <c r="E18" s="256"/>
      <c r="F18" s="257"/>
      <c r="G18" s="257"/>
      <c r="H18" s="257"/>
      <c r="I18" s="257"/>
      <c r="J18" s="258"/>
      <c r="K18" s="266"/>
      <c r="L18" s="260"/>
      <c r="M18" s="261"/>
      <c r="N18" s="262"/>
      <c r="O18" s="263"/>
      <c r="P18" s="261"/>
      <c r="Q18" s="261"/>
      <c r="R18" s="261"/>
      <c r="S18" s="261"/>
      <c r="T18" s="261"/>
      <c r="U18" s="261"/>
      <c r="V18" s="261"/>
      <c r="W18" s="261"/>
      <c r="X18" s="261"/>
      <c r="Y18" s="261"/>
      <c r="Z18" s="267"/>
      <c r="AA18" s="265"/>
      <c r="AB18" s="261"/>
      <c r="AC18" s="261"/>
      <c r="AD18" s="261"/>
      <c r="AE18" s="261"/>
      <c r="AF18" s="261"/>
      <c r="AG18" s="261"/>
      <c r="AH18" s="261"/>
      <c r="AI18" s="261"/>
      <c r="AJ18" s="261"/>
      <c r="AK18" s="268"/>
      <c r="AL18" s="269"/>
      <c r="AM18" s="270"/>
      <c r="AN18" s="268"/>
      <c r="AO18" s="268"/>
      <c r="AP18" s="268"/>
      <c r="AQ18" s="268"/>
      <c r="AR18" s="268"/>
      <c r="AS18" s="268"/>
      <c r="AT18" s="268"/>
      <c r="AU18" s="268"/>
      <c r="AV18" s="268"/>
      <c r="AW18" s="268"/>
      <c r="AX18" s="269"/>
      <c r="AY18" s="2"/>
    </row>
    <row r="19" spans="1:51" s="17" customFormat="1" ht="25.4" customHeight="1" x14ac:dyDescent="0.35">
      <c r="A19" s="247"/>
      <c r="B19" s="255">
        <v>0.8</v>
      </c>
      <c r="C19" s="256"/>
      <c r="D19" s="256"/>
      <c r="E19" s="256"/>
      <c r="F19" s="257"/>
      <c r="G19" s="257"/>
      <c r="H19" s="257"/>
      <c r="I19" s="257"/>
      <c r="J19" s="258"/>
      <c r="K19" s="266" t="s">
        <v>511</v>
      </c>
      <c r="L19" s="271"/>
      <c r="M19" s="261"/>
      <c r="N19" s="262"/>
      <c r="O19" s="263"/>
      <c r="P19" s="261"/>
      <c r="Q19" s="261"/>
      <c r="R19" s="261"/>
      <c r="S19" s="261"/>
      <c r="T19" s="261"/>
      <c r="U19" s="261"/>
      <c r="V19" s="261"/>
      <c r="W19" s="261"/>
      <c r="X19" s="261"/>
      <c r="Y19" s="261"/>
      <c r="Z19" s="267"/>
      <c r="AA19" s="265"/>
      <c r="AB19" s="261"/>
      <c r="AC19" s="261"/>
      <c r="AD19" s="261"/>
      <c r="AE19" s="261"/>
      <c r="AF19" s="261"/>
      <c r="AG19" s="261"/>
      <c r="AH19" s="261"/>
      <c r="AI19" s="261"/>
      <c r="AJ19" s="272"/>
      <c r="AK19" s="273"/>
      <c r="AL19" s="274"/>
      <c r="AM19" s="275"/>
      <c r="AN19" s="275"/>
      <c r="AO19" s="275"/>
      <c r="AP19" s="275"/>
      <c r="AQ19" s="275"/>
      <c r="AR19" s="275"/>
      <c r="AS19" s="275"/>
      <c r="AT19" s="275"/>
      <c r="AU19" s="275"/>
      <c r="AV19" s="276"/>
      <c r="AW19" s="273"/>
      <c r="AX19" s="274"/>
      <c r="AY19" s="2"/>
    </row>
    <row r="20" spans="1:51" s="17" customFormat="1" ht="25.4" customHeight="1" thickBot="1" x14ac:dyDescent="0.4">
      <c r="A20" s="247"/>
      <c r="B20" s="255">
        <v>0.7</v>
      </c>
      <c r="C20" s="277"/>
      <c r="D20" s="277"/>
      <c r="E20" s="277"/>
      <c r="F20" s="257"/>
      <c r="G20" s="257"/>
      <c r="H20" s="257"/>
      <c r="I20" s="257"/>
      <c r="J20" s="278"/>
      <c r="K20" s="266" t="s">
        <v>512</v>
      </c>
      <c r="L20" s="271"/>
      <c r="M20" s="261"/>
      <c r="N20" s="262"/>
      <c r="O20" s="263"/>
      <c r="P20" s="261"/>
      <c r="Q20" s="261"/>
      <c r="R20" s="261"/>
      <c r="S20" s="261"/>
      <c r="T20" s="261"/>
      <c r="U20" s="261"/>
      <c r="V20" s="261"/>
      <c r="W20" s="261"/>
      <c r="X20" s="261"/>
      <c r="Y20" s="268"/>
      <c r="Z20" s="269"/>
      <c r="AA20" s="270"/>
      <c r="AB20" s="268"/>
      <c r="AC20" s="268"/>
      <c r="AD20" s="268"/>
      <c r="AE20" s="268"/>
      <c r="AF20" s="268"/>
      <c r="AG20" s="268"/>
      <c r="AH20" s="268"/>
      <c r="AI20" s="268"/>
      <c r="AJ20" s="279"/>
      <c r="AK20" s="280"/>
      <c r="AL20" s="281"/>
      <c r="AM20" s="282"/>
      <c r="AN20" s="282"/>
      <c r="AO20" s="282"/>
      <c r="AP20" s="282"/>
      <c r="AQ20" s="282"/>
      <c r="AR20" s="282"/>
      <c r="AS20" s="282"/>
      <c r="AT20" s="282"/>
      <c r="AU20" s="282"/>
      <c r="AV20" s="283"/>
      <c r="AW20" s="280"/>
      <c r="AX20" s="281"/>
      <c r="AY20" s="2"/>
    </row>
    <row r="21" spans="1:51" s="17" customFormat="1" ht="25.4" customHeight="1" x14ac:dyDescent="0.35">
      <c r="A21" s="247"/>
      <c r="B21" s="255">
        <v>0.6</v>
      </c>
      <c r="C21" s="284"/>
      <c r="D21" s="285"/>
      <c r="E21" s="286"/>
      <c r="F21" s="257"/>
      <c r="G21" s="257"/>
      <c r="H21" s="257"/>
      <c r="I21" s="257"/>
      <c r="J21" s="287"/>
      <c r="K21" s="266" t="s">
        <v>513</v>
      </c>
      <c r="L21" s="271"/>
      <c r="M21" s="261"/>
      <c r="N21" s="262"/>
      <c r="O21" s="263"/>
      <c r="P21" s="261"/>
      <c r="Q21" s="261"/>
      <c r="R21" s="261"/>
      <c r="S21" s="261"/>
      <c r="T21" s="261"/>
      <c r="U21" s="261"/>
      <c r="V21" s="261"/>
      <c r="W21" s="261"/>
      <c r="X21" s="272"/>
      <c r="Y21" s="273"/>
      <c r="Z21" s="274"/>
      <c r="AA21" s="275"/>
      <c r="AB21" s="275"/>
      <c r="AC21" s="275"/>
      <c r="AD21" s="275"/>
      <c r="AE21" s="275"/>
      <c r="AF21" s="275"/>
      <c r="AG21" s="275"/>
      <c r="AH21" s="275"/>
      <c r="AI21" s="275"/>
      <c r="AJ21" s="276"/>
      <c r="AK21" s="280"/>
      <c r="AL21" s="281"/>
      <c r="AM21" s="282"/>
      <c r="AN21" s="282"/>
      <c r="AO21" s="282"/>
      <c r="AP21" s="282"/>
      <c r="AQ21" s="282"/>
      <c r="AR21" s="282"/>
      <c r="AS21" s="282"/>
      <c r="AT21" s="282"/>
      <c r="AU21" s="282"/>
      <c r="AV21" s="283"/>
      <c r="AW21" s="280"/>
      <c r="AX21" s="281"/>
      <c r="AY21" s="2"/>
    </row>
    <row r="22" spans="1:51" s="17" customFormat="1" ht="25.4" customHeight="1" thickBot="1" x14ac:dyDescent="0.4">
      <c r="A22" s="247"/>
      <c r="B22" s="255">
        <v>0.5</v>
      </c>
      <c r="C22" s="256"/>
      <c r="D22" s="256"/>
      <c r="E22" s="256"/>
      <c r="F22" s="257"/>
      <c r="G22" s="257"/>
      <c r="H22" s="257"/>
      <c r="I22" s="257"/>
      <c r="J22" s="287"/>
      <c r="K22" s="266" t="s">
        <v>514</v>
      </c>
      <c r="L22" s="271"/>
      <c r="M22" s="268"/>
      <c r="N22" s="288"/>
      <c r="O22" s="289"/>
      <c r="P22" s="290"/>
      <c r="Q22" s="290"/>
      <c r="R22" s="290"/>
      <c r="S22" s="290"/>
      <c r="T22" s="290"/>
      <c r="U22" s="290"/>
      <c r="V22" s="290"/>
      <c r="W22" s="290"/>
      <c r="X22" s="291"/>
      <c r="Y22" s="280"/>
      <c r="Z22" s="281"/>
      <c r="AA22" s="282"/>
      <c r="AB22" s="282"/>
      <c r="AC22" s="282"/>
      <c r="AD22" s="282"/>
      <c r="AE22" s="282"/>
      <c r="AF22" s="282"/>
      <c r="AG22" s="282"/>
      <c r="AH22" s="282"/>
      <c r="AI22" s="282"/>
      <c r="AJ22" s="283"/>
      <c r="AK22" s="280"/>
      <c r="AL22" s="281"/>
      <c r="AM22" s="282"/>
      <c r="AN22" s="282"/>
      <c r="AO22" s="282"/>
      <c r="AP22" s="282"/>
      <c r="AQ22" s="282"/>
      <c r="AR22" s="282"/>
      <c r="AS22" s="282"/>
      <c r="AT22" s="282"/>
      <c r="AU22" s="282"/>
      <c r="AV22" s="283"/>
      <c r="AW22" s="280"/>
      <c r="AX22" s="281"/>
      <c r="AY22" s="2"/>
    </row>
    <row r="23" spans="1:51" s="17" customFormat="1" ht="25.4" customHeight="1" x14ac:dyDescent="0.35">
      <c r="A23" s="247"/>
      <c r="B23" s="255">
        <v>0.4</v>
      </c>
      <c r="C23" s="256"/>
      <c r="D23" s="256"/>
      <c r="E23" s="256"/>
      <c r="F23" s="257"/>
      <c r="G23" s="257"/>
      <c r="H23" s="257"/>
      <c r="I23" s="257"/>
      <c r="J23" s="287"/>
      <c r="K23" s="266" t="s">
        <v>515</v>
      </c>
      <c r="L23" s="266"/>
      <c r="M23" s="292"/>
      <c r="N23" s="293"/>
      <c r="O23" s="275"/>
      <c r="P23" s="275"/>
      <c r="Q23" s="275"/>
      <c r="R23" s="275"/>
      <c r="S23" s="275"/>
      <c r="T23" s="275"/>
      <c r="U23" s="275"/>
      <c r="V23" s="275"/>
      <c r="W23" s="275"/>
      <c r="X23" s="276"/>
      <c r="Y23" s="280"/>
      <c r="Z23" s="281"/>
      <c r="AA23" s="282"/>
      <c r="AB23" s="282"/>
      <c r="AC23" s="282"/>
      <c r="AD23" s="282"/>
      <c r="AE23" s="282"/>
      <c r="AF23" s="282"/>
      <c r="AG23" s="282"/>
      <c r="AH23" s="282"/>
      <c r="AI23" s="282"/>
      <c r="AJ23" s="283"/>
      <c r="AK23" s="280"/>
      <c r="AL23" s="281"/>
      <c r="AM23" s="282"/>
      <c r="AN23" s="282"/>
      <c r="AO23" s="282"/>
      <c r="AP23" s="282"/>
      <c r="AQ23" s="282"/>
      <c r="AR23" s="282"/>
      <c r="AS23" s="282"/>
      <c r="AT23" s="282"/>
      <c r="AU23" s="282"/>
      <c r="AV23" s="283"/>
      <c r="AW23" s="280"/>
      <c r="AX23" s="281"/>
      <c r="AY23" s="2"/>
    </row>
    <row r="24" spans="1:51" s="17" customFormat="1" ht="25.4" customHeight="1" x14ac:dyDescent="0.35">
      <c r="A24" s="247"/>
      <c r="B24" s="255">
        <v>0.3</v>
      </c>
      <c r="C24" s="256"/>
      <c r="D24" s="256"/>
      <c r="E24" s="256"/>
      <c r="F24" s="257"/>
      <c r="G24" s="257"/>
      <c r="H24" s="257"/>
      <c r="I24" s="257"/>
      <c r="J24" s="287"/>
      <c r="K24" s="266"/>
      <c r="L24" s="266"/>
      <c r="M24" s="294"/>
      <c r="N24" s="295"/>
      <c r="O24" s="282"/>
      <c r="P24" s="282"/>
      <c r="Q24" s="282"/>
      <c r="R24" s="282" t="s">
        <v>516</v>
      </c>
      <c r="S24" s="282"/>
      <c r="T24" s="282"/>
      <c r="U24" s="282"/>
      <c r="V24" s="282"/>
      <c r="W24" s="282"/>
      <c r="X24" s="283"/>
      <c r="Y24" s="280"/>
      <c r="Z24" s="281"/>
      <c r="AA24" s="282"/>
      <c r="AB24" s="282"/>
      <c r="AC24" s="282"/>
      <c r="AD24" s="282" t="s">
        <v>517</v>
      </c>
      <c r="AE24" s="282"/>
      <c r="AF24" s="282"/>
      <c r="AG24" s="282"/>
      <c r="AH24" s="282"/>
      <c r="AI24" s="282"/>
      <c r="AJ24" s="283"/>
      <c r="AK24" s="280"/>
      <c r="AL24" s="281"/>
      <c r="AM24" s="282"/>
      <c r="AN24" s="282"/>
      <c r="AO24" s="282"/>
      <c r="AP24" s="282" t="s">
        <v>518</v>
      </c>
      <c r="AQ24" s="282"/>
      <c r="AR24" s="282"/>
      <c r="AS24" s="282"/>
      <c r="AT24" s="282"/>
      <c r="AU24" s="282"/>
      <c r="AV24" s="283"/>
      <c r="AW24" s="280"/>
      <c r="AX24" s="281"/>
      <c r="AY24" s="2"/>
    </row>
    <row r="25" spans="1:51" s="17" customFormat="1" ht="25.4" customHeight="1" x14ac:dyDescent="0.35">
      <c r="A25" s="247"/>
      <c r="B25" s="255">
        <v>0.2</v>
      </c>
      <c r="C25" s="256"/>
      <c r="D25" s="256"/>
      <c r="E25" s="256"/>
      <c r="F25" s="257"/>
      <c r="G25" s="257"/>
      <c r="H25" s="257"/>
      <c r="I25" s="257"/>
      <c r="J25" s="287"/>
      <c r="K25" s="266"/>
      <c r="L25" s="266"/>
      <c r="M25" s="296"/>
      <c r="N25" s="281"/>
      <c r="O25" s="282"/>
      <c r="P25" s="282"/>
      <c r="Q25" s="282"/>
      <c r="R25" s="282"/>
      <c r="S25" s="282"/>
      <c r="T25" s="282"/>
      <c r="U25" s="282"/>
      <c r="V25" s="282"/>
      <c r="W25" s="282"/>
      <c r="X25" s="283"/>
      <c r="Y25" s="280"/>
      <c r="Z25" s="281"/>
      <c r="AA25" s="282"/>
      <c r="AB25" s="282"/>
      <c r="AC25" s="282"/>
      <c r="AD25" s="282"/>
      <c r="AE25" s="282"/>
      <c r="AF25" s="282"/>
      <c r="AG25" s="282"/>
      <c r="AH25" s="282"/>
      <c r="AI25" s="282"/>
      <c r="AJ25" s="283"/>
      <c r="AK25" s="280"/>
      <c r="AL25" s="281"/>
      <c r="AM25" s="282"/>
      <c r="AN25" s="282"/>
      <c r="AO25" s="282"/>
      <c r="AP25" s="282" t="s">
        <v>519</v>
      </c>
      <c r="AQ25" s="282"/>
      <c r="AR25" s="282"/>
      <c r="AS25" s="282"/>
      <c r="AT25" s="282"/>
      <c r="AU25" s="282"/>
      <c r="AV25" s="283"/>
      <c r="AW25" s="280"/>
      <c r="AX25" s="281"/>
      <c r="AY25" s="2"/>
    </row>
    <row r="26" spans="1:51" s="254" customFormat="1" ht="25.4" customHeight="1" thickBot="1" x14ac:dyDescent="0.4">
      <c r="A26" s="247"/>
      <c r="B26" s="255">
        <v>0.1</v>
      </c>
      <c r="C26" s="256"/>
      <c r="D26" s="256"/>
      <c r="E26" s="256"/>
      <c r="F26" s="257"/>
      <c r="G26" s="257"/>
      <c r="H26" s="257"/>
      <c r="I26" s="257"/>
      <c r="J26" s="297"/>
      <c r="K26" s="298"/>
      <c r="L26" s="298"/>
      <c r="M26" s="299"/>
      <c r="N26" s="300"/>
      <c r="O26" s="301"/>
      <c r="P26" s="301"/>
      <c r="Q26" s="301"/>
      <c r="R26" s="301"/>
      <c r="S26" s="301"/>
      <c r="T26" s="301"/>
      <c r="U26" s="301"/>
      <c r="V26" s="301"/>
      <c r="W26" s="301"/>
      <c r="X26" s="302"/>
      <c r="Y26" s="299"/>
      <c r="Z26" s="300"/>
      <c r="AA26" s="301"/>
      <c r="AB26" s="301"/>
      <c r="AC26" s="301"/>
      <c r="AD26" s="301"/>
      <c r="AE26" s="301"/>
      <c r="AF26" s="301"/>
      <c r="AG26" s="301"/>
      <c r="AH26" s="301"/>
      <c r="AI26" s="301"/>
      <c r="AJ26" s="302"/>
      <c r="AK26" s="299"/>
      <c r="AL26" s="300"/>
      <c r="AM26" s="301"/>
      <c r="AN26" s="301"/>
      <c r="AO26" s="301"/>
      <c r="AP26" s="301"/>
      <c r="AQ26" s="301"/>
      <c r="AR26" s="301"/>
      <c r="AS26" s="301"/>
      <c r="AT26" s="301"/>
      <c r="AU26" s="301"/>
      <c r="AV26" s="302"/>
      <c r="AW26" s="299"/>
      <c r="AX26" s="300"/>
      <c r="AY26" s="253"/>
    </row>
    <row r="27" spans="1:51" s="17" customFormat="1" ht="14.5" x14ac:dyDescent="0.35">
      <c r="A27" s="303"/>
      <c r="B27" s="12"/>
      <c r="C27" s="12"/>
      <c r="D27" s="12"/>
      <c r="E27" s="12"/>
      <c r="F27" s="12"/>
      <c r="G27" s="12"/>
      <c r="H27" s="12"/>
      <c r="I27" s="12"/>
      <c r="J27" s="12"/>
      <c r="K27" s="12"/>
      <c r="L27" s="12"/>
      <c r="M27" s="626" t="s">
        <v>520</v>
      </c>
      <c r="N27" s="624"/>
      <c r="O27" s="624"/>
      <c r="P27" s="624"/>
      <c r="Q27" s="624"/>
      <c r="R27" s="624"/>
      <c r="S27" s="624"/>
      <c r="T27" s="624"/>
      <c r="U27" s="624"/>
      <c r="V27" s="624"/>
      <c r="W27" s="624"/>
      <c r="X27" s="627"/>
      <c r="Y27" s="626" t="s">
        <v>521</v>
      </c>
      <c r="Z27" s="624"/>
      <c r="AA27" s="624"/>
      <c r="AB27" s="624"/>
      <c r="AC27" s="624"/>
      <c r="AD27" s="624"/>
      <c r="AE27" s="624"/>
      <c r="AF27" s="624"/>
      <c r="AG27" s="624"/>
      <c r="AH27" s="624"/>
      <c r="AI27" s="624"/>
      <c r="AJ27" s="627"/>
      <c r="AK27" s="626" t="s">
        <v>521</v>
      </c>
      <c r="AL27" s="624"/>
      <c r="AM27" s="624"/>
      <c r="AN27" s="624"/>
      <c r="AO27" s="624"/>
      <c r="AP27" s="624"/>
      <c r="AQ27" s="624"/>
      <c r="AR27" s="624"/>
      <c r="AS27" s="624"/>
      <c r="AT27" s="624"/>
      <c r="AU27" s="624"/>
      <c r="AV27" s="627"/>
      <c r="AW27" s="304" t="s">
        <v>522</v>
      </c>
      <c r="AX27" s="305"/>
      <c r="AY27" s="2"/>
    </row>
    <row r="28" spans="1:51" s="17" customFormat="1" ht="14" x14ac:dyDescent="0.3">
      <c r="A28" s="303"/>
      <c r="B28" s="12"/>
      <c r="C28" s="12"/>
      <c r="D28" s="12"/>
      <c r="E28" s="12"/>
      <c r="F28" s="12"/>
      <c r="G28" s="12"/>
      <c r="H28" s="12"/>
      <c r="I28" s="12"/>
      <c r="J28" s="12"/>
      <c r="K28" s="12"/>
      <c r="L28" s="12"/>
      <c r="M28" s="12"/>
      <c r="N28" s="306"/>
      <c r="O28" s="12"/>
      <c r="P28" s="12"/>
      <c r="Q28" s="12"/>
      <c r="R28" s="12"/>
      <c r="S28" s="12"/>
      <c r="T28" s="12"/>
      <c r="U28" s="12"/>
      <c r="V28" s="12"/>
      <c r="W28" s="12"/>
      <c r="X28" s="12"/>
      <c r="Y28" s="12"/>
      <c r="Z28" s="306"/>
      <c r="AA28" s="2"/>
      <c r="AB28" s="2"/>
      <c r="AC28" s="2"/>
      <c r="AD28" s="2"/>
      <c r="AE28" s="2"/>
      <c r="AF28" s="2"/>
      <c r="AG28" s="2"/>
      <c r="AH28" s="2"/>
      <c r="AI28" s="2"/>
      <c r="AJ28" s="12"/>
      <c r="AK28" s="12"/>
      <c r="AL28" s="307"/>
      <c r="AM28" s="2"/>
      <c r="AN28" s="2"/>
      <c r="AO28" s="2"/>
      <c r="AP28" s="2"/>
      <c r="AQ28" s="2"/>
      <c r="AR28" s="2"/>
      <c r="AS28" s="2"/>
      <c r="AT28" s="2"/>
      <c r="AU28" s="2"/>
      <c r="AV28" s="12"/>
      <c r="AW28" s="12"/>
      <c r="AX28" s="307"/>
      <c r="AY28" s="2"/>
    </row>
    <row r="29" spans="1:51" s="17" customFormat="1" ht="14" x14ac:dyDescent="0.3">
      <c r="A29" s="303"/>
      <c r="B29" s="12"/>
      <c r="C29" s="12"/>
      <c r="D29" s="12"/>
      <c r="E29" s="12"/>
      <c r="F29" s="12"/>
      <c r="G29" s="12"/>
      <c r="H29" s="12"/>
      <c r="I29" s="12"/>
      <c r="J29" s="12"/>
      <c r="K29" s="12"/>
      <c r="L29" s="12"/>
      <c r="M29" s="12"/>
      <c r="N29" s="306"/>
      <c r="O29" s="12"/>
      <c r="P29" s="12"/>
      <c r="Q29" s="12"/>
      <c r="R29" s="12"/>
      <c r="S29" s="12"/>
      <c r="T29" s="12"/>
      <c r="U29" s="12"/>
      <c r="V29" s="12"/>
      <c r="W29" s="12"/>
      <c r="X29" s="12"/>
      <c r="Y29" s="12"/>
      <c r="Z29" s="306"/>
      <c r="AA29" s="2"/>
      <c r="AB29" s="2"/>
      <c r="AC29" s="2"/>
      <c r="AD29" s="2"/>
      <c r="AE29" s="2"/>
      <c r="AF29" s="2"/>
      <c r="AG29" s="2"/>
      <c r="AH29" s="2"/>
      <c r="AI29" s="2"/>
      <c r="AJ29" s="12"/>
      <c r="AK29" s="12"/>
      <c r="AL29" s="307"/>
      <c r="AM29" s="2"/>
      <c r="AN29" s="2"/>
      <c r="AO29" s="2"/>
      <c r="AP29" s="2"/>
      <c r="AQ29" s="2"/>
      <c r="AR29" s="2"/>
      <c r="AS29" s="2"/>
      <c r="AT29" s="2"/>
      <c r="AU29" s="2"/>
      <c r="AV29" s="12"/>
      <c r="AW29" s="12"/>
      <c r="AX29" s="307"/>
      <c r="AY29" s="2"/>
    </row>
    <row r="30" spans="1:51" s="17" customFormat="1" ht="14" x14ac:dyDescent="0.3">
      <c r="A30" s="303"/>
      <c r="B30" s="12"/>
      <c r="C30" s="12"/>
      <c r="D30" s="12"/>
      <c r="E30" s="12"/>
      <c r="F30" s="12"/>
      <c r="G30" s="12"/>
      <c r="H30" s="12"/>
      <c r="I30" s="12"/>
      <c r="J30" s="12"/>
      <c r="K30" s="12"/>
      <c r="L30" s="12"/>
      <c r="M30" s="12"/>
      <c r="N30" s="306"/>
      <c r="O30" s="12"/>
      <c r="P30" s="12"/>
      <c r="Q30" s="12"/>
      <c r="R30" s="12"/>
      <c r="S30" s="12"/>
      <c r="T30" s="12"/>
      <c r="U30" s="12"/>
      <c r="V30" s="12"/>
      <c r="W30" s="12"/>
      <c r="X30" s="12"/>
      <c r="Y30" s="12"/>
      <c r="Z30" s="306"/>
      <c r="AA30" s="2"/>
      <c r="AB30" s="2"/>
      <c r="AC30" s="2"/>
      <c r="AD30" s="2"/>
      <c r="AE30" s="2"/>
      <c r="AF30" s="2"/>
      <c r="AG30" s="2"/>
      <c r="AH30" s="2"/>
      <c r="AI30" s="2"/>
      <c r="AJ30" s="12"/>
      <c r="AK30" s="12"/>
      <c r="AL30" s="307"/>
      <c r="AM30" s="2"/>
      <c r="AN30" s="2"/>
      <c r="AO30" s="2"/>
      <c r="AP30" s="2"/>
      <c r="AQ30" s="2"/>
      <c r="AR30" s="2"/>
      <c r="AS30" s="2"/>
      <c r="AT30" s="2"/>
      <c r="AU30" s="2"/>
      <c r="AV30" s="12"/>
      <c r="AW30" s="12"/>
      <c r="AX30" s="307"/>
      <c r="AY30" s="2"/>
    </row>
    <row r="31" spans="1:51" s="17" customFormat="1" ht="14" x14ac:dyDescent="0.3">
      <c r="A31" s="303"/>
      <c r="B31" s="12"/>
      <c r="C31" s="12"/>
      <c r="D31" s="12"/>
      <c r="E31" s="12"/>
      <c r="F31" s="12"/>
      <c r="G31" s="12"/>
      <c r="H31" s="12"/>
      <c r="I31" s="12"/>
      <c r="J31" s="12"/>
      <c r="K31" s="12"/>
      <c r="L31" s="12"/>
      <c r="M31" s="12"/>
      <c r="N31" s="306"/>
      <c r="O31" s="12"/>
      <c r="P31" s="12"/>
      <c r="Q31" s="12"/>
      <c r="R31" s="12"/>
      <c r="S31" s="12"/>
      <c r="T31" s="12"/>
      <c r="U31" s="12"/>
      <c r="V31" s="12"/>
      <c r="W31" s="12"/>
      <c r="X31" s="12"/>
      <c r="Y31" s="12"/>
      <c r="Z31" s="306"/>
      <c r="AA31" s="2"/>
      <c r="AB31" s="2"/>
      <c r="AC31" s="2"/>
      <c r="AD31" s="2"/>
      <c r="AE31" s="2"/>
      <c r="AF31" s="2"/>
      <c r="AG31" s="2"/>
      <c r="AH31" s="2"/>
      <c r="AI31" s="2"/>
      <c r="AJ31" s="12"/>
      <c r="AK31" s="12"/>
      <c r="AL31" s="307"/>
      <c r="AM31" s="2"/>
      <c r="AN31" s="2"/>
      <c r="AO31" s="2"/>
      <c r="AP31" s="2"/>
      <c r="AQ31" s="2"/>
      <c r="AR31" s="2"/>
      <c r="AS31" s="2"/>
      <c r="AT31" s="2"/>
      <c r="AU31" s="2"/>
      <c r="AV31" s="12"/>
      <c r="AW31" s="12"/>
      <c r="AX31" s="307"/>
      <c r="AY31" s="2"/>
    </row>
    <row r="32" spans="1:51" s="17" customFormat="1" x14ac:dyDescent="0.35">
      <c r="A32" s="303"/>
      <c r="B32" s="12"/>
      <c r="C32" s="12"/>
      <c r="D32" s="12"/>
      <c r="E32" s="12"/>
      <c r="F32" s="12"/>
      <c r="G32" s="12"/>
      <c r="H32" s="12"/>
      <c r="I32" s="12"/>
      <c r="J32" s="12"/>
      <c r="K32" s="12"/>
      <c r="L32" s="12"/>
      <c r="M32" s="238" t="s">
        <v>523</v>
      </c>
      <c r="N32" s="238"/>
      <c r="O32" s="238"/>
      <c r="P32" s="238"/>
      <c r="Q32" s="238"/>
      <c r="R32" s="238" t="s">
        <v>524</v>
      </c>
      <c r="S32" s="238"/>
      <c r="T32" s="238"/>
      <c r="U32" s="238"/>
      <c r="V32" s="238"/>
      <c r="W32" s="235"/>
      <c r="X32" s="238" t="s">
        <v>523</v>
      </c>
      <c r="Y32" s="238"/>
      <c r="Z32" s="235"/>
      <c r="AA32" s="235"/>
      <c r="AB32" s="235"/>
      <c r="AC32" s="235"/>
      <c r="AD32" s="235" t="s">
        <v>524</v>
      </c>
      <c r="AE32" s="235"/>
      <c r="AF32" s="235"/>
      <c r="AG32" s="235"/>
      <c r="AH32" s="235"/>
      <c r="AI32" s="235"/>
      <c r="AJ32" s="238" t="s">
        <v>523</v>
      </c>
      <c r="AK32" s="238"/>
      <c r="AL32" s="235"/>
      <c r="AM32" s="235"/>
      <c r="AN32" s="235"/>
      <c r="AO32" s="235"/>
      <c r="AP32" s="235" t="s">
        <v>524</v>
      </c>
      <c r="AQ32" s="235"/>
      <c r="AR32" s="235"/>
      <c r="AS32" s="235"/>
      <c r="AT32" s="2"/>
      <c r="AU32" s="2"/>
      <c r="AV32" s="238" t="s">
        <v>523</v>
      </c>
      <c r="AW32" s="12"/>
      <c r="AX32" s="307"/>
      <c r="AY32" s="2"/>
    </row>
    <row r="33" spans="1:51" s="17" customFormat="1" ht="14" x14ac:dyDescent="0.3">
      <c r="A33" s="303"/>
      <c r="B33" s="12"/>
      <c r="C33" s="12"/>
      <c r="D33" s="12"/>
      <c r="E33" s="12"/>
      <c r="F33" s="12"/>
      <c r="G33" s="12"/>
      <c r="H33" s="12"/>
      <c r="I33" s="12"/>
      <c r="J33" s="12"/>
      <c r="K33" s="12"/>
      <c r="L33" s="12"/>
      <c r="M33" s="12"/>
      <c r="N33" s="306"/>
      <c r="O33" s="12"/>
      <c r="P33" s="12"/>
      <c r="Q33" s="12"/>
      <c r="R33" s="12"/>
      <c r="S33" s="12"/>
      <c r="T33" s="12"/>
      <c r="U33" s="12"/>
      <c r="V33" s="12"/>
      <c r="W33" s="12"/>
      <c r="X33" s="12"/>
      <c r="Y33" s="12"/>
      <c r="Z33" s="306"/>
      <c r="AA33" s="2"/>
      <c r="AB33" s="2"/>
      <c r="AC33" s="2"/>
      <c r="AD33" s="2"/>
      <c r="AE33" s="2"/>
      <c r="AF33" s="2"/>
      <c r="AG33" s="2"/>
      <c r="AH33" s="2"/>
      <c r="AI33" s="2"/>
      <c r="AJ33" s="12"/>
      <c r="AK33" s="12"/>
      <c r="AL33" s="307"/>
      <c r="AM33" s="2"/>
      <c r="AN33" s="2"/>
      <c r="AO33" s="2"/>
      <c r="AP33" s="2"/>
      <c r="AQ33" s="2"/>
      <c r="AR33" s="2"/>
      <c r="AS33" s="2"/>
      <c r="AT33" s="2"/>
      <c r="AU33" s="2"/>
      <c r="AV33" s="12"/>
      <c r="AW33" s="12"/>
      <c r="AX33" s="307"/>
      <c r="AY33" s="2"/>
    </row>
    <row r="34" spans="1:51" s="17" customFormat="1" ht="14" x14ac:dyDescent="0.3">
      <c r="A34" s="303"/>
      <c r="B34" s="12"/>
      <c r="C34" s="12"/>
      <c r="D34" s="12"/>
      <c r="E34" s="12"/>
      <c r="F34" s="12"/>
      <c r="G34" s="12"/>
      <c r="H34" s="12"/>
      <c r="I34" s="12"/>
      <c r="J34" s="12"/>
      <c r="K34" s="12"/>
      <c r="L34" s="12"/>
      <c r="M34" s="12"/>
      <c r="N34" s="306"/>
      <c r="O34" s="12"/>
      <c r="P34" s="12"/>
      <c r="Q34" s="12"/>
      <c r="R34" s="12"/>
      <c r="S34" s="12"/>
      <c r="T34" s="12"/>
      <c r="U34" s="12"/>
      <c r="V34" s="12"/>
      <c r="W34" s="12"/>
      <c r="X34" s="12"/>
      <c r="Y34" s="12"/>
      <c r="Z34" s="306"/>
      <c r="AA34" s="2"/>
      <c r="AB34" s="2"/>
      <c r="AC34" s="2"/>
      <c r="AD34" s="2"/>
      <c r="AE34" s="2"/>
      <c r="AF34" s="2"/>
      <c r="AG34" s="2"/>
      <c r="AH34" s="2"/>
      <c r="AI34" s="2"/>
      <c r="AJ34" s="12"/>
      <c r="AK34" s="12"/>
      <c r="AL34" s="307"/>
      <c r="AM34" s="2"/>
      <c r="AN34" s="2"/>
      <c r="AO34" s="2"/>
      <c r="AP34" s="2"/>
      <c r="AQ34" s="2"/>
      <c r="AR34" s="2"/>
      <c r="AS34" s="2"/>
      <c r="AT34" s="2"/>
      <c r="AU34" s="2"/>
      <c r="AV34" s="12"/>
      <c r="AW34" s="12"/>
      <c r="AX34" s="307"/>
      <c r="AY34" s="2"/>
    </row>
    <row r="35" spans="1:51" s="17" customFormat="1" x14ac:dyDescent="0.35">
      <c r="A35" s="303"/>
      <c r="B35" s="12"/>
      <c r="C35" s="308"/>
      <c r="D35" s="309"/>
      <c r="E35" s="309"/>
      <c r="F35" s="309"/>
      <c r="G35" s="309"/>
      <c r="H35" s="309"/>
      <c r="I35" s="309" t="s">
        <v>525</v>
      </c>
      <c r="J35" s="309"/>
      <c r="K35" s="309"/>
      <c r="L35" s="309"/>
      <c r="M35" s="309"/>
      <c r="N35" s="310"/>
      <c r="O35" s="308"/>
      <c r="P35" s="309"/>
      <c r="Q35" s="309"/>
      <c r="R35" s="309"/>
      <c r="S35" s="309"/>
      <c r="T35" s="309"/>
      <c r="U35" s="309" t="s">
        <v>526</v>
      </c>
      <c r="V35" s="309"/>
      <c r="W35" s="309"/>
      <c r="X35" s="309"/>
      <c r="Y35" s="309"/>
      <c r="Z35" s="310"/>
      <c r="AA35" s="308"/>
      <c r="AB35" s="309"/>
      <c r="AC35" s="309"/>
      <c r="AD35" s="309"/>
      <c r="AE35" s="309"/>
      <c r="AF35" s="309"/>
      <c r="AG35" s="309" t="s">
        <v>527</v>
      </c>
      <c r="AH35" s="309"/>
      <c r="AI35" s="309"/>
      <c r="AJ35" s="309"/>
      <c r="AK35" s="309"/>
      <c r="AL35" s="310"/>
      <c r="AM35" s="308"/>
      <c r="AN35" s="309"/>
      <c r="AO35" s="309"/>
      <c r="AP35" s="309"/>
      <c r="AQ35" s="309"/>
      <c r="AR35" s="309"/>
      <c r="AS35" s="309" t="s">
        <v>528</v>
      </c>
      <c r="AT35" s="309"/>
      <c r="AU35" s="309"/>
      <c r="AV35" s="309"/>
      <c r="AW35" s="309"/>
      <c r="AX35" s="310"/>
      <c r="AY35" s="2"/>
    </row>
    <row r="36" spans="1:51" x14ac:dyDescent="0.35">
      <c r="A36" s="311"/>
      <c r="B36" s="238"/>
      <c r="C36" s="312"/>
      <c r="D36" s="312"/>
      <c r="E36" s="312"/>
      <c r="F36" s="312"/>
      <c r="G36" s="312"/>
      <c r="H36" s="312"/>
      <c r="I36" s="312"/>
      <c r="J36" s="312"/>
      <c r="K36" s="312"/>
      <c r="L36" s="313"/>
      <c r="M36" s="314"/>
      <c r="N36" s="315" t="s">
        <v>529</v>
      </c>
      <c r="O36" s="316"/>
      <c r="P36" s="313"/>
      <c r="Q36" s="313"/>
      <c r="R36" s="313"/>
      <c r="S36" s="313"/>
      <c r="T36" s="313"/>
      <c r="U36" s="313"/>
      <c r="V36" s="313"/>
      <c r="W36" s="316" t="s">
        <v>530</v>
      </c>
      <c r="X36" s="313"/>
      <c r="Y36" s="313"/>
      <c r="Z36" s="315" t="s">
        <v>529</v>
      </c>
      <c r="AA36" s="316"/>
      <c r="AB36" s="316"/>
      <c r="AC36" s="313"/>
      <c r="AD36" s="316"/>
      <c r="AE36" s="312"/>
      <c r="AF36" s="312"/>
      <c r="AG36" s="312"/>
      <c r="AH36" s="312"/>
      <c r="AI36" s="316" t="s">
        <v>530</v>
      </c>
      <c r="AJ36" s="313"/>
      <c r="AK36" s="313"/>
      <c r="AL36" s="315" t="s">
        <v>529</v>
      </c>
      <c r="AM36" s="312"/>
      <c r="AN36" s="312"/>
      <c r="AO36" s="312"/>
      <c r="AP36" s="312"/>
      <c r="AQ36" s="312"/>
      <c r="AR36" s="312"/>
      <c r="AS36" s="312"/>
      <c r="AT36" s="312"/>
      <c r="AU36" s="316" t="s">
        <v>530</v>
      </c>
      <c r="AV36" s="313"/>
      <c r="AW36" s="313"/>
      <c r="AX36" s="315" t="s">
        <v>529</v>
      </c>
      <c r="AY36" s="235"/>
    </row>
    <row r="37" spans="1:51" x14ac:dyDescent="0.35">
      <c r="A37" s="311"/>
      <c r="B37" s="238"/>
      <c r="C37" s="312"/>
      <c r="D37" s="312"/>
      <c r="E37" s="312"/>
      <c r="F37" s="312"/>
      <c r="G37" s="312"/>
      <c r="H37" s="312"/>
      <c r="I37" s="312"/>
      <c r="J37" s="312"/>
      <c r="K37" s="312"/>
      <c r="L37" s="312"/>
      <c r="M37" s="312"/>
      <c r="N37" s="317" t="s">
        <v>531</v>
      </c>
      <c r="O37" s="318"/>
      <c r="P37" s="312"/>
      <c r="Q37" s="312"/>
      <c r="R37" s="312"/>
      <c r="S37" s="312"/>
      <c r="T37" s="312"/>
      <c r="U37" s="312"/>
      <c r="V37" s="312"/>
      <c r="W37" s="318" t="s">
        <v>531</v>
      </c>
      <c r="X37" s="318" t="s">
        <v>532</v>
      </c>
      <c r="Y37" s="312"/>
      <c r="Z37" s="317" t="s">
        <v>531</v>
      </c>
      <c r="AA37" s="318"/>
      <c r="AB37" s="318"/>
      <c r="AC37" s="312"/>
      <c r="AD37" s="318"/>
      <c r="AE37" s="312"/>
      <c r="AF37" s="312"/>
      <c r="AG37" s="312"/>
      <c r="AH37" s="312"/>
      <c r="AI37" s="318" t="s">
        <v>531</v>
      </c>
      <c r="AJ37" s="318" t="s">
        <v>532</v>
      </c>
      <c r="AK37" s="312"/>
      <c r="AL37" s="317" t="s">
        <v>531</v>
      </c>
      <c r="AM37" s="312"/>
      <c r="AN37" s="312"/>
      <c r="AO37" s="312"/>
      <c r="AP37" s="312"/>
      <c r="AQ37" s="312"/>
      <c r="AR37" s="312"/>
      <c r="AS37" s="312"/>
      <c r="AT37" s="312"/>
      <c r="AU37" s="318" t="s">
        <v>531</v>
      </c>
      <c r="AV37" s="318" t="s">
        <v>532</v>
      </c>
      <c r="AW37" s="312"/>
      <c r="AX37" s="317" t="s">
        <v>531</v>
      </c>
      <c r="AY37" s="235"/>
    </row>
    <row r="38" spans="1:51" x14ac:dyDescent="0.35">
      <c r="A38" s="311"/>
      <c r="B38" s="238"/>
      <c r="C38" s="312"/>
      <c r="D38" s="312"/>
      <c r="E38" s="312"/>
      <c r="F38" s="312"/>
      <c r="G38" s="312"/>
      <c r="H38" s="312"/>
      <c r="I38" s="312"/>
      <c r="J38" s="312"/>
      <c r="K38" s="312"/>
      <c r="L38" s="312"/>
      <c r="M38" s="312"/>
      <c r="N38" s="317">
        <v>0.4</v>
      </c>
      <c r="O38" s="318"/>
      <c r="P38" s="312"/>
      <c r="Q38" s="312"/>
      <c r="R38" s="312"/>
      <c r="S38" s="312"/>
      <c r="T38" s="312"/>
      <c r="U38" s="312"/>
      <c r="V38" s="312"/>
      <c r="W38" s="319">
        <v>0.4</v>
      </c>
      <c r="X38" s="312"/>
      <c r="Y38" s="312"/>
      <c r="Z38" s="317">
        <v>0.6</v>
      </c>
      <c r="AA38" s="318"/>
      <c r="AB38" s="318"/>
      <c r="AC38" s="312"/>
      <c r="AD38" s="319"/>
      <c r="AE38" s="312"/>
      <c r="AF38" s="312"/>
      <c r="AG38" s="312"/>
      <c r="AH38" s="312"/>
      <c r="AI38" s="319">
        <v>0.6</v>
      </c>
      <c r="AJ38" s="312"/>
      <c r="AK38" s="312"/>
      <c r="AL38" s="317">
        <v>0.8</v>
      </c>
      <c r="AM38" s="312"/>
      <c r="AN38" s="312"/>
      <c r="AO38" s="312"/>
      <c r="AP38" s="312"/>
      <c r="AQ38" s="312"/>
      <c r="AR38" s="312"/>
      <c r="AS38" s="312"/>
      <c r="AT38" s="312"/>
      <c r="AU38" s="319">
        <v>0.8</v>
      </c>
      <c r="AV38" s="312"/>
      <c r="AW38" s="312"/>
      <c r="AX38" s="317">
        <v>0.8</v>
      </c>
      <c r="AY38" s="235"/>
    </row>
    <row r="39" spans="1:51" x14ac:dyDescent="0.35">
      <c r="A39" s="311"/>
      <c r="B39" s="238"/>
      <c r="C39" s="312"/>
      <c r="D39" s="312"/>
      <c r="E39" s="312"/>
      <c r="F39" s="312"/>
      <c r="G39" s="312"/>
      <c r="H39" s="312"/>
      <c r="I39" s="312"/>
      <c r="J39" s="312"/>
      <c r="K39" s="312"/>
      <c r="L39" s="312"/>
      <c r="M39" s="312"/>
      <c r="N39" s="320" t="s">
        <v>533</v>
      </c>
      <c r="O39" s="312"/>
      <c r="P39" s="312"/>
      <c r="Q39" s="312"/>
      <c r="R39" s="312"/>
      <c r="S39" s="312"/>
      <c r="T39" s="312"/>
      <c r="U39" s="312"/>
      <c r="V39" s="312"/>
      <c r="W39" s="312"/>
      <c r="X39" s="312"/>
      <c r="Y39" s="312"/>
      <c r="Z39" s="320" t="s">
        <v>533</v>
      </c>
      <c r="AA39" s="312"/>
      <c r="AB39" s="312"/>
      <c r="AC39" s="312"/>
      <c r="AD39" s="312"/>
      <c r="AE39" s="312"/>
      <c r="AF39" s="312"/>
      <c r="AG39" s="312"/>
      <c r="AH39" s="312"/>
      <c r="AI39" s="312"/>
      <c r="AJ39" s="312"/>
      <c r="AK39" s="312"/>
      <c r="AL39" s="320" t="s">
        <v>533</v>
      </c>
      <c r="AM39" s="312"/>
      <c r="AN39" s="312"/>
      <c r="AO39" s="312"/>
      <c r="AP39" s="312"/>
      <c r="AQ39" s="312"/>
      <c r="AR39" s="312"/>
      <c r="AS39" s="312"/>
      <c r="AT39" s="312"/>
      <c r="AU39" s="312"/>
      <c r="AV39" s="312"/>
      <c r="AW39" s="312"/>
      <c r="AX39" s="320" t="s">
        <v>533</v>
      </c>
      <c r="AY39" s="235"/>
    </row>
    <row r="40" spans="1:51" x14ac:dyDescent="0.35">
      <c r="A40" s="311"/>
      <c r="B40" s="238"/>
      <c r="C40" s="312"/>
      <c r="D40" s="312"/>
      <c r="E40" s="312"/>
      <c r="F40" s="312"/>
      <c r="G40" s="312"/>
      <c r="H40" s="312"/>
      <c r="I40" s="312"/>
      <c r="J40" s="312"/>
      <c r="K40" s="312"/>
      <c r="L40" s="312"/>
      <c r="M40" s="312"/>
      <c r="N40" s="321">
        <f>(2/12)*40%</f>
        <v>6.6666666666666666E-2</v>
      </c>
      <c r="O40" s="312"/>
      <c r="P40" s="312"/>
      <c r="Q40" s="312"/>
      <c r="R40" s="312"/>
      <c r="S40" s="312"/>
      <c r="T40" s="312"/>
      <c r="U40" s="312"/>
      <c r="V40" s="312"/>
      <c r="W40" s="312"/>
      <c r="X40" s="312"/>
      <c r="Y40" s="312"/>
      <c r="Z40" s="321">
        <f>((10/12)*40%)+((2/12)*60%)</f>
        <v>0.43333333333333335</v>
      </c>
      <c r="AA40" s="312"/>
      <c r="AB40" s="312"/>
      <c r="AC40" s="312"/>
      <c r="AD40" s="312"/>
      <c r="AE40" s="312"/>
      <c r="AF40" s="312"/>
      <c r="AG40" s="312"/>
      <c r="AH40" s="312"/>
      <c r="AI40" s="312"/>
      <c r="AJ40" s="312"/>
      <c r="AK40" s="312"/>
      <c r="AL40" s="321">
        <f>((10/12)*60%)+((2/12)*80%)</f>
        <v>0.6333333333333333</v>
      </c>
      <c r="AM40" s="312"/>
      <c r="AN40" s="312"/>
      <c r="AO40" s="312"/>
      <c r="AP40" s="312"/>
      <c r="AQ40" s="312"/>
      <c r="AR40" s="312"/>
      <c r="AS40" s="312"/>
      <c r="AT40" s="312"/>
      <c r="AU40" s="312"/>
      <c r="AV40" s="312"/>
      <c r="AW40" s="312"/>
      <c r="AX40" s="321">
        <f>((10/12)*80%)+((2/12)*80%)</f>
        <v>0.8</v>
      </c>
      <c r="AY40" s="235"/>
    </row>
    <row r="41" spans="1:51" x14ac:dyDescent="0.35">
      <c r="A41" s="311"/>
      <c r="B41" s="238"/>
      <c r="C41" s="312"/>
      <c r="D41" s="312"/>
      <c r="E41" s="312"/>
      <c r="F41" s="312"/>
      <c r="G41" s="312"/>
      <c r="H41" s="312"/>
      <c r="I41" s="312"/>
      <c r="J41" s="312"/>
      <c r="K41" s="312"/>
      <c r="L41" s="312"/>
      <c r="M41" s="312"/>
      <c r="N41" s="320" t="s">
        <v>534</v>
      </c>
      <c r="O41" s="312"/>
      <c r="P41" s="312"/>
      <c r="Q41" s="312"/>
      <c r="R41" s="312"/>
      <c r="S41" s="312"/>
      <c r="T41" s="312"/>
      <c r="U41" s="312"/>
      <c r="V41" s="312"/>
      <c r="W41" s="312"/>
      <c r="X41" s="312"/>
      <c r="Y41" s="312"/>
      <c r="Z41" s="320" t="s">
        <v>534</v>
      </c>
      <c r="AA41" s="312"/>
      <c r="AB41" s="312"/>
      <c r="AC41" s="312"/>
      <c r="AD41" s="312"/>
      <c r="AE41" s="312"/>
      <c r="AF41" s="312"/>
      <c r="AG41" s="312"/>
      <c r="AH41" s="312"/>
      <c r="AI41" s="312"/>
      <c r="AJ41" s="312"/>
      <c r="AK41" s="312"/>
      <c r="AL41" s="320" t="s">
        <v>534</v>
      </c>
      <c r="AM41" s="312"/>
      <c r="AN41" s="312"/>
      <c r="AO41" s="312"/>
      <c r="AP41" s="312"/>
      <c r="AQ41" s="312"/>
      <c r="AR41" s="312"/>
      <c r="AS41" s="312"/>
      <c r="AT41" s="312"/>
      <c r="AU41" s="312"/>
      <c r="AV41" s="312"/>
      <c r="AW41" s="312"/>
      <c r="AX41" s="320" t="s">
        <v>534</v>
      </c>
      <c r="AY41" s="235"/>
    </row>
    <row r="42" spans="1:51" x14ac:dyDescent="0.35">
      <c r="A42" s="311"/>
      <c r="B42" s="238"/>
      <c r="C42" s="312"/>
      <c r="D42" s="312"/>
      <c r="E42" s="312"/>
      <c r="F42" s="312"/>
      <c r="G42" s="312"/>
      <c r="H42" s="312"/>
      <c r="I42" s="312"/>
      <c r="J42" s="312"/>
      <c r="K42" s="312"/>
      <c r="L42" s="312"/>
      <c r="M42" s="312"/>
      <c r="N42" s="321">
        <f>100%-N40</f>
        <v>0.93333333333333335</v>
      </c>
      <c r="O42" s="312"/>
      <c r="P42" s="312"/>
      <c r="Q42" s="312"/>
      <c r="R42" s="312"/>
      <c r="S42" s="312"/>
      <c r="T42" s="312"/>
      <c r="U42" s="312"/>
      <c r="V42" s="312"/>
      <c r="W42" s="312"/>
      <c r="X42" s="312"/>
      <c r="Y42" s="312"/>
      <c r="Z42" s="321">
        <f>100%-Z40</f>
        <v>0.56666666666666665</v>
      </c>
      <c r="AA42" s="312"/>
      <c r="AB42" s="312"/>
      <c r="AC42" s="312"/>
      <c r="AD42" s="312"/>
      <c r="AE42" s="312"/>
      <c r="AF42" s="312"/>
      <c r="AG42" s="312"/>
      <c r="AH42" s="312"/>
      <c r="AI42" s="312"/>
      <c r="AJ42" s="312"/>
      <c r="AK42" s="312"/>
      <c r="AL42" s="321">
        <f>100%-AL40</f>
        <v>0.3666666666666667</v>
      </c>
      <c r="AM42" s="312"/>
      <c r="AN42" s="312"/>
      <c r="AO42" s="312"/>
      <c r="AP42" s="312"/>
      <c r="AQ42" s="312"/>
      <c r="AR42" s="312"/>
      <c r="AS42" s="312"/>
      <c r="AT42" s="312"/>
      <c r="AU42" s="312"/>
      <c r="AV42" s="312"/>
      <c r="AW42" s="312"/>
      <c r="AX42" s="321">
        <f>100%-AX40</f>
        <v>0.19999999999999996</v>
      </c>
      <c r="AY42" s="235"/>
    </row>
    <row r="43" spans="1:51" x14ac:dyDescent="0.35">
      <c r="A43" s="311"/>
      <c r="B43" s="238"/>
      <c r="C43" s="312"/>
      <c r="D43" s="312"/>
      <c r="E43" s="312"/>
      <c r="F43" s="312"/>
      <c r="G43" s="312"/>
      <c r="H43" s="312"/>
      <c r="I43" s="312"/>
      <c r="J43" s="312"/>
      <c r="K43" s="312"/>
      <c r="L43" s="312"/>
      <c r="M43" s="312"/>
      <c r="N43" s="320" t="s">
        <v>535</v>
      </c>
      <c r="O43" s="312"/>
      <c r="P43" s="312"/>
      <c r="Q43" s="312"/>
      <c r="R43" s="312"/>
      <c r="S43" s="312"/>
      <c r="T43" s="312"/>
      <c r="U43" s="312"/>
      <c r="V43" s="312"/>
      <c r="W43" s="312"/>
      <c r="X43" s="312"/>
      <c r="Y43" s="312"/>
      <c r="Z43" s="320" t="s">
        <v>535</v>
      </c>
      <c r="AA43" s="312"/>
      <c r="AB43" s="312"/>
      <c r="AC43" s="312"/>
      <c r="AD43" s="312"/>
      <c r="AE43" s="312"/>
      <c r="AF43" s="312"/>
      <c r="AG43" s="312"/>
      <c r="AH43" s="312"/>
      <c r="AI43" s="312"/>
      <c r="AJ43" s="312"/>
      <c r="AK43" s="312"/>
      <c r="AL43" s="320" t="s">
        <v>535</v>
      </c>
      <c r="AM43" s="312"/>
      <c r="AN43" s="312"/>
      <c r="AO43" s="312"/>
      <c r="AP43" s="312"/>
      <c r="AQ43" s="312"/>
      <c r="AR43" s="312"/>
      <c r="AS43" s="312"/>
      <c r="AT43" s="312"/>
      <c r="AU43" s="312"/>
      <c r="AV43" s="312"/>
      <c r="AW43" s="312"/>
      <c r="AX43" s="320" t="s">
        <v>535</v>
      </c>
      <c r="AY43" s="235"/>
    </row>
    <row r="44" spans="1:51" x14ac:dyDescent="0.35">
      <c r="A44" s="311"/>
      <c r="B44" s="238"/>
      <c r="C44" s="312"/>
      <c r="D44" s="312"/>
      <c r="E44" s="312"/>
      <c r="F44" s="312"/>
      <c r="G44" s="312"/>
      <c r="H44" s="312"/>
      <c r="I44" s="312"/>
      <c r="J44" s="312"/>
      <c r="K44" s="312"/>
      <c r="L44" s="312"/>
      <c r="M44" s="312"/>
      <c r="N44" s="322"/>
      <c r="O44" s="312"/>
      <c r="P44" s="312"/>
      <c r="Q44" s="312"/>
      <c r="R44" s="312"/>
      <c r="S44" s="312"/>
      <c r="T44" s="312"/>
      <c r="U44" s="312"/>
      <c r="V44" s="312"/>
      <c r="W44" s="312"/>
      <c r="X44" s="312"/>
      <c r="Y44" s="312"/>
      <c r="Z44" s="321"/>
      <c r="AA44" s="312"/>
      <c r="AB44" s="312"/>
      <c r="AC44" s="312"/>
      <c r="AD44" s="312"/>
      <c r="AE44" s="312"/>
      <c r="AF44" s="312"/>
      <c r="AG44" s="312"/>
      <c r="AH44" s="312"/>
      <c r="AI44" s="312"/>
      <c r="AJ44" s="312"/>
      <c r="AK44" s="312"/>
      <c r="AL44" s="323"/>
      <c r="AM44" s="312"/>
      <c r="AN44" s="312"/>
      <c r="AO44" s="312"/>
      <c r="AP44" s="312"/>
      <c r="AQ44" s="312"/>
      <c r="AR44" s="312"/>
      <c r="AS44" s="312"/>
      <c r="AT44" s="312"/>
      <c r="AU44" s="312"/>
      <c r="AV44" s="312"/>
      <c r="AW44" s="312"/>
      <c r="AX44" s="323"/>
      <c r="AY44" s="235"/>
    </row>
    <row r="45" spans="1:51" x14ac:dyDescent="0.35">
      <c r="A45" s="311"/>
      <c r="B45" s="238"/>
      <c r="C45" s="312"/>
      <c r="D45" s="312"/>
      <c r="E45" s="312"/>
      <c r="F45" s="312"/>
      <c r="G45" s="312"/>
      <c r="H45" s="312"/>
      <c r="I45" s="312"/>
      <c r="J45" s="312"/>
      <c r="K45" s="312"/>
      <c r="L45" s="312"/>
      <c r="M45" s="312"/>
      <c r="N45" s="324" t="s">
        <v>536</v>
      </c>
      <c r="O45" s="312"/>
      <c r="P45" s="312"/>
      <c r="Q45" s="312"/>
      <c r="R45" s="312"/>
      <c r="S45" s="312"/>
      <c r="T45" s="312"/>
      <c r="U45" s="312"/>
      <c r="V45" s="312"/>
      <c r="W45" s="312"/>
      <c r="X45" s="312"/>
      <c r="Y45" s="312"/>
      <c r="Z45" s="324" t="s">
        <v>537</v>
      </c>
      <c r="AA45" s="312"/>
      <c r="AB45" s="312"/>
      <c r="AC45" s="312"/>
      <c r="AD45" s="312"/>
      <c r="AE45" s="312"/>
      <c r="AF45" s="312"/>
      <c r="AG45" s="312"/>
      <c r="AH45" s="312"/>
      <c r="AI45" s="312"/>
      <c r="AJ45" s="312"/>
      <c r="AK45" s="312"/>
      <c r="AL45" s="324" t="s">
        <v>538</v>
      </c>
      <c r="AM45" s="312"/>
      <c r="AN45" s="312"/>
      <c r="AO45" s="312"/>
      <c r="AP45" s="312"/>
      <c r="AQ45" s="312"/>
      <c r="AR45" s="312"/>
      <c r="AS45" s="312"/>
      <c r="AT45" s="312"/>
      <c r="AU45" s="312"/>
      <c r="AV45" s="312"/>
      <c r="AW45" s="312"/>
      <c r="AX45" s="324" t="s">
        <v>539</v>
      </c>
      <c r="AY45" s="235"/>
    </row>
    <row r="46" spans="1:51" x14ac:dyDescent="0.35">
      <c r="A46" s="311"/>
      <c r="B46" s="238"/>
      <c r="C46" s="312"/>
      <c r="D46" s="312"/>
      <c r="E46" s="312"/>
      <c r="F46" s="312"/>
      <c r="G46" s="312"/>
      <c r="H46" s="312"/>
      <c r="I46" s="312"/>
      <c r="J46" s="312"/>
      <c r="K46" s="312"/>
      <c r="L46" s="312"/>
      <c r="M46" s="312"/>
      <c r="N46" s="324" t="s">
        <v>540</v>
      </c>
      <c r="O46" s="312"/>
      <c r="P46" s="312"/>
      <c r="Q46" s="312"/>
      <c r="R46" s="312"/>
      <c r="S46" s="312"/>
      <c r="T46" s="312"/>
      <c r="U46" s="312"/>
      <c r="V46" s="312"/>
      <c r="W46" s="312"/>
      <c r="X46" s="312"/>
      <c r="Y46" s="312"/>
      <c r="Z46" s="324" t="s">
        <v>540</v>
      </c>
      <c r="AA46" s="312"/>
      <c r="AB46" s="312"/>
      <c r="AC46" s="312"/>
      <c r="AD46" s="312"/>
      <c r="AE46" s="312"/>
      <c r="AF46" s="312"/>
      <c r="AG46" s="312"/>
      <c r="AH46" s="312"/>
      <c r="AI46" s="312"/>
      <c r="AJ46" s="312"/>
      <c r="AK46" s="312"/>
      <c r="AL46" s="324" t="s">
        <v>540</v>
      </c>
      <c r="AM46" s="312"/>
      <c r="AN46" s="312"/>
      <c r="AO46" s="312"/>
      <c r="AP46" s="312"/>
      <c r="AQ46" s="312"/>
      <c r="AR46" s="312"/>
      <c r="AS46" s="312"/>
      <c r="AT46" s="312"/>
      <c r="AU46" s="312"/>
      <c r="AV46" s="312"/>
      <c r="AW46" s="312"/>
      <c r="AX46" s="324" t="s">
        <v>540</v>
      </c>
      <c r="AY46" s="235"/>
    </row>
    <row r="47" spans="1:51" x14ac:dyDescent="0.35">
      <c r="A47" s="311"/>
      <c r="B47" s="238"/>
      <c r="C47" s="238"/>
      <c r="D47" s="238"/>
      <c r="E47" s="238"/>
      <c r="F47" s="238"/>
      <c r="G47" s="238"/>
      <c r="H47" s="238"/>
      <c r="I47" s="238"/>
      <c r="J47" s="238"/>
      <c r="K47" s="238"/>
      <c r="L47" s="238"/>
      <c r="M47" s="238"/>
      <c r="N47" s="325"/>
      <c r="O47" s="238"/>
      <c r="P47" s="238"/>
      <c r="Q47" s="238"/>
      <c r="R47" s="238"/>
      <c r="S47" s="238"/>
      <c r="T47" s="238"/>
      <c r="U47" s="238"/>
      <c r="V47" s="238"/>
      <c r="W47" s="238"/>
      <c r="X47" s="238"/>
      <c r="Y47" s="238"/>
      <c r="Z47" s="325"/>
      <c r="AA47" s="235"/>
      <c r="AB47" s="235"/>
      <c r="AC47" s="235"/>
      <c r="AD47" s="235"/>
      <c r="AE47" s="235"/>
      <c r="AF47" s="235"/>
      <c r="AG47" s="235"/>
      <c r="AH47" s="235"/>
      <c r="AI47" s="235"/>
      <c r="AJ47" s="235"/>
      <c r="AK47" s="235"/>
      <c r="AL47" s="326"/>
      <c r="AM47" s="235"/>
      <c r="AN47" s="235"/>
      <c r="AO47" s="235"/>
      <c r="AP47" s="235"/>
      <c r="AQ47" s="235"/>
      <c r="AR47" s="235"/>
      <c r="AS47" s="235"/>
      <c r="AT47" s="235"/>
      <c r="AU47" s="235"/>
      <c r="AV47" s="235"/>
      <c r="AW47" s="235"/>
      <c r="AX47" s="325"/>
      <c r="AY47" s="235"/>
    </row>
    <row r="48" spans="1:51" x14ac:dyDescent="0.35">
      <c r="A48" s="327"/>
      <c r="B48" s="239"/>
      <c r="D48" s="239"/>
      <c r="E48" s="239"/>
      <c r="F48" s="239"/>
      <c r="G48" s="239"/>
      <c r="H48" s="239"/>
    </row>
    <row r="49" spans="1:51" s="237" customFormat="1" x14ac:dyDescent="0.35">
      <c r="A49" s="327"/>
    </row>
    <row r="50" spans="1:51" s="237" customFormat="1" x14ac:dyDescent="0.35">
      <c r="A50" s="327"/>
    </row>
    <row r="51" spans="1:51" s="237" customFormat="1" ht="16" thickBot="1" x14ac:dyDescent="0.4">
      <c r="A51" s="327"/>
    </row>
    <row r="52" spans="1:51" ht="30.65" customHeight="1" thickBot="1" x14ac:dyDescent="0.4">
      <c r="A52" s="628" t="s">
        <v>541</v>
      </c>
      <c r="B52" s="629"/>
      <c r="C52" s="629"/>
      <c r="D52" s="629"/>
      <c r="E52" s="629"/>
      <c r="F52" s="629"/>
      <c r="G52" s="629"/>
      <c r="H52" s="629"/>
      <c r="I52" s="629"/>
      <c r="J52" s="629"/>
      <c r="K52" s="629"/>
      <c r="L52" s="629"/>
      <c r="M52" s="629"/>
      <c r="N52" s="630"/>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5"/>
      <c r="AN52" s="235"/>
      <c r="AO52" s="235"/>
      <c r="AP52" s="235"/>
      <c r="AQ52" s="235"/>
      <c r="AR52" s="235"/>
      <c r="AS52" s="235"/>
      <c r="AT52" s="235"/>
      <c r="AU52" s="235"/>
      <c r="AV52" s="235"/>
      <c r="AW52" s="235"/>
      <c r="AX52" s="235"/>
      <c r="AY52" s="235"/>
    </row>
    <row r="53" spans="1:51" ht="15.75" customHeight="1" x14ac:dyDescent="0.35">
      <c r="A53" s="240"/>
      <c r="B53" s="241"/>
      <c r="C53" s="242"/>
      <c r="D53" s="236"/>
      <c r="E53" s="235"/>
      <c r="F53" s="235"/>
      <c r="G53" s="235"/>
      <c r="H53" s="238"/>
      <c r="I53" s="238"/>
      <c r="J53" s="238"/>
      <c r="K53" s="238"/>
      <c r="L53" s="238"/>
      <c r="M53" s="238"/>
      <c r="N53" s="238"/>
      <c r="O53" s="238"/>
      <c r="P53" s="238"/>
      <c r="Q53" s="238"/>
      <c r="R53" s="238"/>
      <c r="S53" s="238"/>
      <c r="T53" s="238"/>
      <c r="U53" s="238"/>
      <c r="V53" s="238"/>
      <c r="W53" s="238"/>
      <c r="X53" s="238"/>
      <c r="Y53" s="238"/>
      <c r="Z53" s="238"/>
      <c r="AA53" s="238"/>
      <c r="AB53" s="245"/>
      <c r="AC53" s="238"/>
      <c r="AD53" s="238"/>
      <c r="AE53" s="238"/>
      <c r="AF53" s="238"/>
      <c r="AG53" s="238"/>
      <c r="AH53" s="238"/>
      <c r="AI53" s="238"/>
      <c r="AJ53" s="238"/>
      <c r="AK53" s="238"/>
      <c r="AL53" s="238"/>
      <c r="AM53" s="235"/>
      <c r="AN53" s="235"/>
      <c r="AO53" s="235"/>
      <c r="AP53" s="235"/>
      <c r="AQ53" s="235"/>
      <c r="AR53" s="235"/>
      <c r="AS53" s="235"/>
      <c r="AT53" s="235"/>
      <c r="AU53" s="235"/>
      <c r="AV53" s="235"/>
      <c r="AW53" s="235"/>
      <c r="AX53" s="235"/>
      <c r="AY53" s="235"/>
    </row>
    <row r="54" spans="1:51" x14ac:dyDescent="0.35">
      <c r="A54" s="246"/>
      <c r="B54" s="241"/>
      <c r="C54" s="244">
        <v>1200</v>
      </c>
      <c r="D54" s="328" t="s">
        <v>542</v>
      </c>
      <c r="E54" s="235"/>
      <c r="F54" s="235"/>
      <c r="G54" s="235"/>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5"/>
      <c r="AN54" s="235"/>
      <c r="AO54" s="235"/>
      <c r="AP54" s="235"/>
      <c r="AQ54" s="235"/>
      <c r="AR54" s="235"/>
      <c r="AS54" s="235"/>
      <c r="AT54" s="235"/>
      <c r="AU54" s="235"/>
      <c r="AV54" s="235"/>
      <c r="AW54" s="235"/>
      <c r="AX54" s="235"/>
      <c r="AY54" s="235"/>
    </row>
    <row r="55" spans="1:51" x14ac:dyDescent="0.35">
      <c r="A55" s="246"/>
      <c r="B55" s="241"/>
      <c r="C55" s="244" t="s">
        <v>543</v>
      </c>
      <c r="D55" s="236"/>
      <c r="E55" s="235"/>
      <c r="F55" s="235"/>
      <c r="G55" s="235"/>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5"/>
      <c r="AN55" s="238"/>
      <c r="AO55" s="238"/>
      <c r="AP55" s="235"/>
      <c r="AQ55" s="235"/>
      <c r="AR55" s="235"/>
      <c r="AS55" s="235"/>
      <c r="AT55" s="235"/>
      <c r="AU55" s="235"/>
      <c r="AV55" s="235"/>
      <c r="AW55" s="235"/>
      <c r="AX55" s="235"/>
      <c r="AY55" s="235"/>
    </row>
    <row r="56" spans="1:51" x14ac:dyDescent="0.35">
      <c r="A56" s="246"/>
      <c r="B56" s="241"/>
      <c r="C56" s="244" t="s">
        <v>544</v>
      </c>
      <c r="D56" s="236"/>
      <c r="E56" s="235"/>
      <c r="F56" s="235"/>
      <c r="G56" s="235"/>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5"/>
      <c r="AN56" s="235"/>
      <c r="AO56" s="235"/>
      <c r="AP56" s="235"/>
      <c r="AQ56" s="235"/>
      <c r="AR56" s="235"/>
      <c r="AS56" s="235"/>
      <c r="AT56" s="235"/>
      <c r="AU56" s="235"/>
      <c r="AV56" s="235"/>
      <c r="AW56" s="235"/>
      <c r="AX56" s="235"/>
      <c r="AY56" s="235"/>
    </row>
    <row r="57" spans="1:51" x14ac:dyDescent="0.35">
      <c r="A57" s="246"/>
      <c r="B57" s="241"/>
      <c r="C57" s="242" t="s">
        <v>545</v>
      </c>
      <c r="D57" s="236"/>
      <c r="E57" s="235"/>
      <c r="F57" s="235"/>
      <c r="G57" s="235"/>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5"/>
      <c r="AN57" s="235"/>
      <c r="AO57" s="235"/>
      <c r="AP57" s="235"/>
      <c r="AQ57" s="235"/>
      <c r="AR57" s="235"/>
      <c r="AS57" s="235"/>
      <c r="AT57" s="235"/>
      <c r="AU57" s="235"/>
      <c r="AV57" s="235"/>
      <c r="AW57" s="235"/>
      <c r="AX57" s="235"/>
      <c r="AY57" s="235"/>
    </row>
    <row r="58" spans="1:51" ht="16" thickBot="1" x14ac:dyDescent="0.4">
      <c r="A58" s="247"/>
      <c r="B58" s="234"/>
      <c r="C58" s="235"/>
      <c r="D58" s="235"/>
      <c r="E58" s="235"/>
      <c r="F58" s="235"/>
      <c r="G58" s="235"/>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5"/>
      <c r="AN58" s="235"/>
      <c r="AO58" s="235"/>
      <c r="AP58" s="235"/>
      <c r="AQ58" s="235"/>
      <c r="AR58" s="235"/>
      <c r="AS58" s="235"/>
      <c r="AT58" s="235"/>
      <c r="AU58" s="235"/>
      <c r="AV58" s="235"/>
      <c r="AW58" s="235"/>
      <c r="AX58" s="235"/>
      <c r="AY58" s="235"/>
    </row>
    <row r="59" spans="1:51" x14ac:dyDescent="0.35">
      <c r="A59" s="247"/>
      <c r="B59" s="234"/>
      <c r="C59" s="620" t="s">
        <v>546</v>
      </c>
      <c r="D59" s="621"/>
      <c r="E59" s="621"/>
      <c r="F59" s="621"/>
      <c r="G59" s="621"/>
      <c r="H59" s="621"/>
      <c r="I59" s="621"/>
      <c r="J59" s="621"/>
      <c r="K59" s="621"/>
      <c r="L59" s="621"/>
      <c r="M59" s="621"/>
      <c r="N59" s="622"/>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5"/>
      <c r="AN59" s="235"/>
      <c r="AO59" s="235"/>
      <c r="AP59" s="235"/>
      <c r="AQ59" s="235"/>
      <c r="AR59" s="235"/>
      <c r="AS59" s="235"/>
      <c r="AT59" s="235"/>
      <c r="AU59" s="235"/>
      <c r="AV59" s="235"/>
      <c r="AW59" s="235"/>
      <c r="AX59" s="235"/>
      <c r="AY59" s="235"/>
    </row>
    <row r="60" spans="1:51" s="254" customFormat="1" ht="62.15" customHeight="1" thickBot="1" x14ac:dyDescent="0.4">
      <c r="A60" s="247"/>
      <c r="B60" s="234"/>
      <c r="C60" s="249">
        <v>1</v>
      </c>
      <c r="D60" s="250">
        <v>2</v>
      </c>
      <c r="E60" s="251">
        <v>3</v>
      </c>
      <c r="F60" s="250">
        <v>4</v>
      </c>
      <c r="G60" s="250">
        <v>5</v>
      </c>
      <c r="H60" s="251">
        <v>6</v>
      </c>
      <c r="I60" s="250">
        <v>7</v>
      </c>
      <c r="J60" s="250">
        <v>8</v>
      </c>
      <c r="K60" s="251">
        <v>9</v>
      </c>
      <c r="L60" s="250">
        <v>10</v>
      </c>
      <c r="M60" s="250">
        <v>11</v>
      </c>
      <c r="N60" s="252">
        <v>12</v>
      </c>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5"/>
      <c r="AN60" s="235"/>
      <c r="AO60" s="235"/>
      <c r="AP60" s="235"/>
      <c r="AQ60" s="235"/>
      <c r="AR60" s="235"/>
      <c r="AS60" s="235"/>
      <c r="AT60" s="235"/>
      <c r="AU60" s="253"/>
      <c r="AV60" s="253"/>
      <c r="AW60" s="253"/>
      <c r="AX60" s="253"/>
      <c r="AY60" s="253"/>
    </row>
    <row r="61" spans="1:51" s="254" customFormat="1" ht="28.4" customHeight="1" x14ac:dyDescent="0.35">
      <c r="A61" s="247"/>
      <c r="B61" s="234"/>
      <c r="C61" s="329"/>
      <c r="D61" s="261"/>
      <c r="E61" s="330"/>
      <c r="F61" s="329"/>
      <c r="G61" s="261"/>
      <c r="H61" s="330"/>
      <c r="I61" s="329"/>
      <c r="J61" s="261"/>
      <c r="K61" s="330"/>
      <c r="L61" s="329"/>
      <c r="M61" s="261"/>
      <c r="N61" s="331">
        <v>90</v>
      </c>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5"/>
      <c r="AN61" s="235"/>
      <c r="AO61" s="235"/>
      <c r="AP61" s="235"/>
      <c r="AQ61" s="235"/>
      <c r="AR61" s="235"/>
      <c r="AS61" s="235"/>
      <c r="AT61" s="235"/>
      <c r="AU61" s="253"/>
      <c r="AV61" s="253"/>
      <c r="AW61" s="253"/>
      <c r="AX61" s="253"/>
      <c r="AY61" s="253"/>
    </row>
    <row r="62" spans="1:51" s="17" customFormat="1" ht="25.4" customHeight="1" x14ac:dyDescent="0.35">
      <c r="A62" s="247"/>
      <c r="B62" s="234"/>
      <c r="C62" s="256"/>
      <c r="D62" s="256"/>
      <c r="E62" s="256"/>
      <c r="F62" s="257"/>
      <c r="G62" s="257"/>
      <c r="H62" s="257"/>
      <c r="I62" s="256"/>
      <c r="J62" s="256"/>
      <c r="K62" s="256"/>
      <c r="L62" s="257"/>
      <c r="M62" s="332">
        <v>90</v>
      </c>
      <c r="N62" s="332">
        <v>90</v>
      </c>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5"/>
      <c r="AN62" s="235"/>
      <c r="AO62" s="235"/>
      <c r="AP62" s="235"/>
      <c r="AQ62" s="235"/>
      <c r="AR62" s="235"/>
      <c r="AS62" s="235"/>
      <c r="AT62" s="235"/>
      <c r="AU62" s="2"/>
      <c r="AV62" s="2"/>
      <c r="AW62" s="2"/>
      <c r="AX62" s="2"/>
      <c r="AY62" s="2"/>
    </row>
    <row r="63" spans="1:51" s="17" customFormat="1" ht="25.4" customHeight="1" x14ac:dyDescent="0.35">
      <c r="A63" s="247"/>
      <c r="B63" s="234"/>
      <c r="C63" s="256"/>
      <c r="D63" s="256"/>
      <c r="E63" s="256"/>
      <c r="F63" s="257"/>
      <c r="G63" s="257"/>
      <c r="H63" s="257"/>
      <c r="I63" s="256"/>
      <c r="J63" s="256"/>
      <c r="K63" s="256"/>
      <c r="L63" s="332">
        <v>90</v>
      </c>
      <c r="M63" s="332">
        <v>90</v>
      </c>
      <c r="N63" s="332">
        <v>90</v>
      </c>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c r="AM63" s="235"/>
      <c r="AN63" s="235"/>
      <c r="AO63" s="235"/>
      <c r="AP63" s="235"/>
      <c r="AQ63" s="235"/>
      <c r="AR63" s="235"/>
      <c r="AS63" s="235"/>
      <c r="AT63" s="235"/>
      <c r="AU63" s="2"/>
      <c r="AV63" s="2"/>
      <c r="AW63" s="2"/>
      <c r="AX63" s="2"/>
      <c r="AY63" s="2"/>
    </row>
    <row r="64" spans="1:51" s="17" customFormat="1" ht="25.4" customHeight="1" x14ac:dyDescent="0.35">
      <c r="A64" s="247"/>
      <c r="B64" s="234"/>
      <c r="C64" s="256"/>
      <c r="D64" s="256"/>
      <c r="E64" s="256"/>
      <c r="F64" s="257"/>
      <c r="G64" s="257"/>
      <c r="H64" s="257"/>
      <c r="I64" s="256"/>
      <c r="J64" s="256"/>
      <c r="K64" s="332">
        <v>90</v>
      </c>
      <c r="L64" s="332">
        <v>90</v>
      </c>
      <c r="M64" s="332">
        <v>90</v>
      </c>
      <c r="N64" s="332">
        <v>90</v>
      </c>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5"/>
      <c r="AN64" s="235"/>
      <c r="AO64" s="235"/>
      <c r="AP64" s="235"/>
      <c r="AQ64" s="235"/>
      <c r="AR64" s="235"/>
      <c r="AS64" s="235"/>
      <c r="AT64" s="235"/>
      <c r="AU64" s="2"/>
      <c r="AV64" s="2"/>
      <c r="AW64" s="2"/>
      <c r="AX64" s="2"/>
      <c r="AY64" s="2"/>
    </row>
    <row r="65" spans="1:51" s="17" customFormat="1" ht="25.4" customHeight="1" x14ac:dyDescent="0.35">
      <c r="A65" s="247"/>
      <c r="B65" s="234"/>
      <c r="C65" s="277"/>
      <c r="D65" s="277"/>
      <c r="E65" s="277"/>
      <c r="F65" s="333"/>
      <c r="G65" s="333"/>
      <c r="H65" s="333"/>
      <c r="I65" s="277"/>
      <c r="J65" s="332">
        <v>90</v>
      </c>
      <c r="K65" s="332">
        <v>90</v>
      </c>
      <c r="L65" s="332">
        <v>90</v>
      </c>
      <c r="M65" s="332">
        <v>90</v>
      </c>
      <c r="N65" s="332">
        <v>90</v>
      </c>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5"/>
      <c r="AN65" s="235"/>
      <c r="AO65" s="235"/>
      <c r="AP65" s="235"/>
      <c r="AQ65" s="235"/>
      <c r="AR65" s="235"/>
      <c r="AS65" s="235"/>
      <c r="AT65" s="235"/>
      <c r="AU65" s="2"/>
      <c r="AV65" s="2"/>
      <c r="AW65" s="2"/>
      <c r="AX65" s="2"/>
      <c r="AY65" s="2"/>
    </row>
    <row r="66" spans="1:51" s="17" customFormat="1" ht="25.4" customHeight="1" x14ac:dyDescent="0.35">
      <c r="A66" s="247"/>
      <c r="B66" s="234"/>
      <c r="C66" s="284"/>
      <c r="D66" s="285"/>
      <c r="E66" s="286"/>
      <c r="F66" s="334"/>
      <c r="G66" s="285"/>
      <c r="H66" s="286"/>
      <c r="I66" s="332">
        <v>90</v>
      </c>
      <c r="J66" s="332">
        <v>90</v>
      </c>
      <c r="K66" s="332">
        <v>90</v>
      </c>
      <c r="L66" s="332">
        <v>90</v>
      </c>
      <c r="M66" s="332">
        <v>90</v>
      </c>
      <c r="N66" s="332">
        <v>90</v>
      </c>
      <c r="O66" s="238"/>
      <c r="P66" s="238"/>
      <c r="Q66" s="238"/>
      <c r="R66" s="238"/>
      <c r="S66" s="238"/>
      <c r="T66" s="238"/>
      <c r="U66" s="238"/>
      <c r="V66" s="238"/>
      <c r="W66" s="238"/>
      <c r="X66" s="238"/>
      <c r="Y66" s="238"/>
      <c r="Z66" s="238"/>
      <c r="AA66" s="238"/>
      <c r="AB66" s="238"/>
      <c r="AC66" s="238"/>
      <c r="AD66" s="238"/>
      <c r="AE66" s="238"/>
      <c r="AF66" s="238"/>
      <c r="AG66" s="238"/>
      <c r="AH66" s="238"/>
      <c r="AI66" s="238"/>
      <c r="AJ66" s="238"/>
      <c r="AK66" s="238"/>
      <c r="AL66" s="238"/>
      <c r="AM66" s="235"/>
      <c r="AN66" s="235"/>
      <c r="AO66" s="235"/>
      <c r="AP66" s="235"/>
      <c r="AQ66" s="235"/>
      <c r="AR66" s="235"/>
      <c r="AS66" s="235"/>
      <c r="AT66" s="235"/>
      <c r="AU66" s="2"/>
      <c r="AV66" s="2"/>
      <c r="AW66" s="2"/>
      <c r="AX66" s="2"/>
      <c r="AY66" s="2"/>
    </row>
    <row r="67" spans="1:51" s="17" customFormat="1" ht="25.4" customHeight="1" x14ac:dyDescent="0.35">
      <c r="A67" s="247"/>
      <c r="B67" s="234"/>
      <c r="C67" s="256"/>
      <c r="D67" s="256"/>
      <c r="E67" s="256"/>
      <c r="F67" s="257"/>
      <c r="G67" s="257"/>
      <c r="H67" s="332">
        <v>90</v>
      </c>
      <c r="I67" s="332">
        <v>90</v>
      </c>
      <c r="J67" s="332">
        <v>90</v>
      </c>
      <c r="K67" s="332">
        <v>90</v>
      </c>
      <c r="L67" s="332">
        <v>90</v>
      </c>
      <c r="M67" s="332">
        <v>90</v>
      </c>
      <c r="N67" s="332">
        <v>90</v>
      </c>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5"/>
      <c r="AN67" s="235"/>
      <c r="AO67" s="235"/>
      <c r="AP67" s="235"/>
      <c r="AQ67" s="235"/>
      <c r="AR67" s="235"/>
      <c r="AS67" s="235"/>
      <c r="AT67" s="235"/>
      <c r="AU67" s="2"/>
      <c r="AV67" s="2"/>
      <c r="AW67" s="2"/>
      <c r="AX67" s="2"/>
      <c r="AY67" s="2"/>
    </row>
    <row r="68" spans="1:51" s="17" customFormat="1" ht="25.4" customHeight="1" x14ac:dyDescent="0.35">
      <c r="A68" s="247"/>
      <c r="B68" s="234"/>
      <c r="C68" s="256"/>
      <c r="D68" s="256"/>
      <c r="E68" s="256"/>
      <c r="F68" s="257"/>
      <c r="G68" s="332">
        <v>90</v>
      </c>
      <c r="H68" s="332">
        <v>90</v>
      </c>
      <c r="I68" s="332">
        <v>90</v>
      </c>
      <c r="J68" s="332">
        <v>90</v>
      </c>
      <c r="K68" s="332">
        <v>90</v>
      </c>
      <c r="L68" s="332">
        <v>90</v>
      </c>
      <c r="M68" s="332">
        <v>90</v>
      </c>
      <c r="N68" s="332">
        <v>90</v>
      </c>
      <c r="O68" s="238"/>
      <c r="P68" s="238"/>
      <c r="Q68" s="238"/>
      <c r="R68" s="238"/>
      <c r="S68" s="238"/>
      <c r="T68" s="238"/>
      <c r="U68" s="238"/>
      <c r="V68" s="238"/>
      <c r="W68" s="238"/>
      <c r="X68" s="238"/>
      <c r="Y68" s="238"/>
      <c r="Z68" s="238"/>
      <c r="AA68" s="238"/>
      <c r="AB68" s="238"/>
      <c r="AC68" s="238"/>
      <c r="AD68" s="238"/>
      <c r="AE68" s="238"/>
      <c r="AF68" s="238"/>
      <c r="AG68" s="238"/>
      <c r="AH68" s="238"/>
      <c r="AI68" s="238"/>
      <c r="AJ68" s="238"/>
      <c r="AK68" s="238"/>
      <c r="AL68" s="238"/>
      <c r="AM68" s="235"/>
      <c r="AN68" s="235"/>
      <c r="AO68" s="235"/>
      <c r="AP68" s="235"/>
      <c r="AQ68" s="235"/>
      <c r="AR68" s="235"/>
      <c r="AS68" s="235"/>
      <c r="AT68" s="235"/>
      <c r="AU68" s="2"/>
      <c r="AV68" s="2"/>
      <c r="AW68" s="2"/>
      <c r="AX68" s="2"/>
      <c r="AY68" s="2"/>
    </row>
    <row r="69" spans="1:51" s="17" customFormat="1" ht="25.4" customHeight="1" x14ac:dyDescent="0.35">
      <c r="A69" s="247"/>
      <c r="B69" s="234"/>
      <c r="C69" s="256"/>
      <c r="D69" s="256"/>
      <c r="E69" s="256"/>
      <c r="F69" s="332">
        <v>90</v>
      </c>
      <c r="G69" s="332">
        <v>90</v>
      </c>
      <c r="H69" s="332">
        <v>90</v>
      </c>
      <c r="I69" s="332">
        <v>90</v>
      </c>
      <c r="J69" s="332">
        <v>90</v>
      </c>
      <c r="K69" s="332">
        <v>90</v>
      </c>
      <c r="L69" s="332">
        <v>90</v>
      </c>
      <c r="M69" s="332">
        <v>90</v>
      </c>
      <c r="N69" s="332">
        <v>90</v>
      </c>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5"/>
      <c r="AN69" s="235"/>
      <c r="AO69" s="235"/>
      <c r="AP69" s="235"/>
      <c r="AQ69" s="235"/>
      <c r="AR69" s="235"/>
      <c r="AS69" s="235"/>
      <c r="AT69" s="235"/>
      <c r="AU69" s="2"/>
      <c r="AV69" s="2"/>
      <c r="AW69" s="2"/>
      <c r="AX69" s="2"/>
      <c r="AY69" s="2"/>
    </row>
    <row r="70" spans="1:51" s="17" customFormat="1" ht="25.4" customHeight="1" x14ac:dyDescent="0.35">
      <c r="A70" s="247"/>
      <c r="B70" s="234"/>
      <c r="C70" s="256"/>
      <c r="D70" s="256"/>
      <c r="E70" s="332">
        <v>90</v>
      </c>
      <c r="F70" s="332">
        <v>90</v>
      </c>
      <c r="G70" s="332">
        <v>90</v>
      </c>
      <c r="H70" s="332">
        <v>90</v>
      </c>
      <c r="I70" s="332">
        <v>90</v>
      </c>
      <c r="J70" s="332">
        <v>90</v>
      </c>
      <c r="K70" s="332">
        <v>90</v>
      </c>
      <c r="L70" s="332">
        <v>90</v>
      </c>
      <c r="M70" s="332">
        <v>90</v>
      </c>
      <c r="N70" s="332">
        <v>90</v>
      </c>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5"/>
      <c r="AN70" s="235"/>
      <c r="AO70" s="235"/>
      <c r="AP70" s="235"/>
      <c r="AQ70" s="235"/>
      <c r="AR70" s="235"/>
      <c r="AS70" s="235"/>
      <c r="AT70" s="235"/>
      <c r="AU70" s="2"/>
      <c r="AV70" s="2"/>
      <c r="AW70" s="2"/>
      <c r="AX70" s="2"/>
      <c r="AY70" s="2"/>
    </row>
    <row r="71" spans="1:51" s="254" customFormat="1" ht="25.4" customHeight="1" x14ac:dyDescent="0.35">
      <c r="A71" s="247"/>
      <c r="B71" s="234"/>
      <c r="C71" s="256"/>
      <c r="D71" s="332">
        <v>90</v>
      </c>
      <c r="E71" s="332">
        <v>90</v>
      </c>
      <c r="F71" s="332">
        <v>90</v>
      </c>
      <c r="G71" s="332">
        <v>90</v>
      </c>
      <c r="H71" s="332">
        <v>90</v>
      </c>
      <c r="I71" s="332">
        <v>90</v>
      </c>
      <c r="J71" s="332">
        <v>90</v>
      </c>
      <c r="K71" s="332">
        <v>90</v>
      </c>
      <c r="L71" s="332">
        <v>90</v>
      </c>
      <c r="M71" s="332">
        <v>90</v>
      </c>
      <c r="N71" s="332">
        <v>90</v>
      </c>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5"/>
      <c r="AN71" s="235"/>
      <c r="AO71" s="235"/>
      <c r="AP71" s="235"/>
      <c r="AQ71" s="235"/>
      <c r="AR71" s="235"/>
      <c r="AS71" s="235"/>
      <c r="AT71" s="235"/>
      <c r="AU71" s="253"/>
      <c r="AV71" s="253"/>
      <c r="AW71" s="253"/>
      <c r="AX71" s="253"/>
      <c r="AY71" s="253"/>
    </row>
    <row r="72" spans="1:51" s="335" customFormat="1" ht="25.4" customHeight="1" x14ac:dyDescent="0.35">
      <c r="A72" s="247"/>
      <c r="B72" s="234"/>
      <c r="C72" s="332">
        <v>90</v>
      </c>
      <c r="D72" s="332">
        <v>90</v>
      </c>
      <c r="E72" s="332">
        <v>90</v>
      </c>
      <c r="F72" s="332">
        <v>90</v>
      </c>
      <c r="G72" s="332">
        <v>90</v>
      </c>
      <c r="H72" s="332">
        <v>90</v>
      </c>
      <c r="I72" s="332">
        <v>90</v>
      </c>
      <c r="J72" s="332">
        <v>90</v>
      </c>
      <c r="K72" s="332">
        <v>90</v>
      </c>
      <c r="L72" s="332">
        <v>90</v>
      </c>
      <c r="M72" s="332">
        <v>90</v>
      </c>
      <c r="N72" s="332">
        <v>90</v>
      </c>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5"/>
      <c r="AN72" s="235"/>
      <c r="AO72" s="235"/>
      <c r="AP72" s="235"/>
      <c r="AQ72" s="235"/>
      <c r="AR72" s="235"/>
      <c r="AS72" s="235"/>
      <c r="AT72" s="235"/>
      <c r="AU72" s="19"/>
      <c r="AV72" s="19"/>
      <c r="AW72" s="19"/>
      <c r="AX72" s="19"/>
      <c r="AY72" s="19"/>
    </row>
    <row r="73" spans="1:51" s="17" customFormat="1" ht="33.65" customHeight="1" x14ac:dyDescent="0.35">
      <c r="A73" s="303"/>
      <c r="B73" s="234"/>
      <c r="C73" s="336">
        <f>SUM(C61:C72)</f>
        <v>90</v>
      </c>
      <c r="D73" s="336">
        <f t="shared" ref="D73:N73" si="0">SUM(D61:D72)</f>
        <v>180</v>
      </c>
      <c r="E73" s="336">
        <f t="shared" si="0"/>
        <v>270</v>
      </c>
      <c r="F73" s="336">
        <f t="shared" si="0"/>
        <v>360</v>
      </c>
      <c r="G73" s="336">
        <f t="shared" si="0"/>
        <v>450</v>
      </c>
      <c r="H73" s="336">
        <f t="shared" si="0"/>
        <v>540</v>
      </c>
      <c r="I73" s="336">
        <f t="shared" si="0"/>
        <v>630</v>
      </c>
      <c r="J73" s="336">
        <f t="shared" si="0"/>
        <v>720</v>
      </c>
      <c r="K73" s="336">
        <f t="shared" si="0"/>
        <v>810</v>
      </c>
      <c r="L73" s="336">
        <f t="shared" si="0"/>
        <v>900</v>
      </c>
      <c r="M73" s="336">
        <f t="shared" si="0"/>
        <v>990</v>
      </c>
      <c r="N73" s="336">
        <f t="shared" si="0"/>
        <v>1080</v>
      </c>
      <c r="O73" s="337" t="s">
        <v>547</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7" customFormat="1" x14ac:dyDescent="0.35">
      <c r="A74" s="303"/>
      <c r="B74" s="234"/>
      <c r="C74" s="336"/>
      <c r="D74" s="336"/>
      <c r="E74" s="336"/>
      <c r="F74" s="336"/>
      <c r="G74" s="336"/>
      <c r="H74" s="336"/>
      <c r="I74" s="336"/>
      <c r="J74" s="336"/>
      <c r="K74" s="336"/>
      <c r="L74" s="336"/>
      <c r="M74" s="336"/>
      <c r="N74" s="338" t="s">
        <v>548</v>
      </c>
      <c r="O74" s="337"/>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11"/>
      <c r="B75" s="234"/>
      <c r="C75" s="339">
        <f>C73/$C$54</f>
        <v>7.4999999999999997E-2</v>
      </c>
      <c r="D75" s="339">
        <f t="shared" ref="D75:N75" si="1">D73/$C$54</f>
        <v>0.15</v>
      </c>
      <c r="E75" s="339">
        <f t="shared" si="1"/>
        <v>0.22500000000000001</v>
      </c>
      <c r="F75" s="339">
        <f t="shared" si="1"/>
        <v>0.3</v>
      </c>
      <c r="G75" s="339">
        <f t="shared" si="1"/>
        <v>0.375</v>
      </c>
      <c r="H75" s="339">
        <f t="shared" si="1"/>
        <v>0.45</v>
      </c>
      <c r="I75" s="339">
        <f t="shared" si="1"/>
        <v>0.52500000000000002</v>
      </c>
      <c r="J75" s="339">
        <f t="shared" si="1"/>
        <v>0.6</v>
      </c>
      <c r="K75" s="339">
        <f t="shared" si="1"/>
        <v>0.67500000000000004</v>
      </c>
      <c r="L75" s="339">
        <f t="shared" si="1"/>
        <v>0.75</v>
      </c>
      <c r="M75" s="339">
        <f t="shared" si="1"/>
        <v>0.82499999999999996</v>
      </c>
      <c r="N75" s="339">
        <f t="shared" si="1"/>
        <v>0.9</v>
      </c>
      <c r="O75" s="340" t="s">
        <v>549</v>
      </c>
      <c r="P75" s="238"/>
      <c r="Q75" s="238"/>
      <c r="R75" s="238"/>
      <c r="S75" s="238"/>
      <c r="T75" s="238"/>
      <c r="U75" s="238"/>
      <c r="V75" s="238"/>
      <c r="W75" s="238"/>
      <c r="X75" s="238"/>
      <c r="Y75" s="238"/>
      <c r="Z75" s="238"/>
      <c r="AA75" s="238"/>
      <c r="AB75" s="341"/>
      <c r="AC75" s="341"/>
      <c r="AD75" s="341"/>
      <c r="AE75" s="341"/>
      <c r="AF75" s="341"/>
      <c r="AG75" s="341"/>
      <c r="AH75" s="341"/>
      <c r="AI75" s="341"/>
      <c r="AJ75" s="341"/>
      <c r="AK75" s="341"/>
      <c r="AL75" s="341"/>
      <c r="AM75" s="341"/>
      <c r="AN75" s="341"/>
      <c r="AO75" s="341"/>
      <c r="AP75" s="341"/>
      <c r="AQ75" s="235"/>
      <c r="AR75" s="235"/>
      <c r="AS75" s="235"/>
      <c r="AT75" s="235"/>
      <c r="AU75" s="235"/>
      <c r="AV75" s="235"/>
      <c r="AW75" s="235"/>
      <c r="AX75" s="235"/>
      <c r="AY75" s="235"/>
    </row>
    <row r="76" spans="1:51" x14ac:dyDescent="0.35">
      <c r="A76" s="311"/>
      <c r="B76" s="234"/>
      <c r="C76" s="12"/>
      <c r="D76" s="336"/>
      <c r="E76" s="336"/>
      <c r="F76" s="342"/>
      <c r="G76" s="342"/>
      <c r="H76" s="342"/>
      <c r="I76" s="12"/>
      <c r="J76" s="12"/>
      <c r="K76" s="12"/>
      <c r="L76" s="12"/>
      <c r="M76" s="12"/>
      <c r="N76" s="343">
        <f>SUM(C75:N75)</f>
        <v>5.8500000000000005</v>
      </c>
      <c r="O76" s="238"/>
      <c r="P76" s="238"/>
      <c r="Q76" s="238"/>
      <c r="R76" s="238"/>
      <c r="S76" s="238"/>
      <c r="T76" s="238"/>
      <c r="U76" s="238"/>
      <c r="V76" s="238"/>
      <c r="W76" s="238"/>
      <c r="X76" s="238"/>
      <c r="Y76" s="238"/>
      <c r="Z76" s="238"/>
      <c r="AA76" s="238"/>
      <c r="AB76" s="238"/>
      <c r="AC76" s="238"/>
      <c r="AD76" s="255"/>
      <c r="AE76" s="238"/>
      <c r="AF76" s="238"/>
      <c r="AG76" s="238"/>
      <c r="AH76" s="238"/>
      <c r="AI76" s="238"/>
      <c r="AJ76" s="238"/>
      <c r="AK76" s="238"/>
      <c r="AL76" s="238"/>
      <c r="AM76" s="238"/>
      <c r="AN76" s="238"/>
      <c r="AO76" s="238"/>
      <c r="AP76" s="255"/>
      <c r="AQ76" s="235"/>
      <c r="AR76" s="235"/>
      <c r="AS76" s="235"/>
      <c r="AT76" s="235"/>
      <c r="AU76" s="235"/>
      <c r="AV76" s="235"/>
      <c r="AW76" s="235"/>
      <c r="AX76" s="235"/>
      <c r="AY76" s="235"/>
    </row>
    <row r="77" spans="1:51" x14ac:dyDescent="0.35">
      <c r="A77" s="311"/>
      <c r="B77" s="234"/>
      <c r="C77" s="12"/>
      <c r="D77" s="336"/>
      <c r="E77" s="336"/>
      <c r="F77" s="342"/>
      <c r="G77" s="342"/>
      <c r="H77" s="342"/>
      <c r="I77" s="12"/>
      <c r="J77" s="12"/>
      <c r="K77" s="12"/>
      <c r="L77" s="12"/>
      <c r="M77" s="12"/>
      <c r="N77" s="248" t="s">
        <v>550</v>
      </c>
      <c r="O77" s="238"/>
      <c r="P77" s="238"/>
      <c r="Q77" s="238"/>
      <c r="R77" s="238"/>
      <c r="S77" s="238"/>
      <c r="T77" s="238"/>
      <c r="U77" s="238"/>
      <c r="V77" s="238"/>
      <c r="W77" s="238"/>
      <c r="X77" s="238"/>
      <c r="Y77" s="238"/>
      <c r="Z77" s="238"/>
      <c r="AA77" s="238"/>
      <c r="AB77" s="238"/>
      <c r="AC77" s="238"/>
      <c r="AD77" s="248"/>
      <c r="AE77" s="238"/>
      <c r="AF77" s="238"/>
      <c r="AG77" s="238"/>
      <c r="AH77" s="238"/>
      <c r="AI77" s="238"/>
      <c r="AJ77" s="238"/>
      <c r="AK77" s="238"/>
      <c r="AL77" s="238"/>
      <c r="AM77" s="238"/>
      <c r="AN77" s="238"/>
      <c r="AO77" s="238"/>
      <c r="AP77" s="248"/>
      <c r="AQ77" s="235"/>
      <c r="AR77" s="235"/>
      <c r="AS77" s="235"/>
      <c r="AT77" s="235"/>
      <c r="AU77" s="235"/>
      <c r="AV77" s="235"/>
      <c r="AW77" s="235"/>
      <c r="AX77" s="235"/>
      <c r="AY77" s="235"/>
    </row>
    <row r="78" spans="1:51" x14ac:dyDescent="0.35">
      <c r="A78" s="311"/>
      <c r="B78" s="344"/>
      <c r="C78" s="12"/>
      <c r="D78" s="336"/>
      <c r="E78" s="336"/>
      <c r="F78" s="342"/>
      <c r="G78" s="342"/>
      <c r="H78" s="342"/>
      <c r="I78" s="12"/>
      <c r="J78" s="12"/>
      <c r="K78" s="12"/>
      <c r="L78" s="12"/>
      <c r="M78" s="12"/>
      <c r="N78" s="345">
        <f>N76/(12*100%)</f>
        <v>0.48750000000000004</v>
      </c>
      <c r="O78" s="346" t="s">
        <v>551</v>
      </c>
      <c r="P78" s="238"/>
      <c r="Q78" s="238"/>
      <c r="R78" s="238"/>
      <c r="S78" s="238"/>
      <c r="T78" s="238"/>
      <c r="U78" s="238"/>
      <c r="V78" s="238"/>
      <c r="W78" s="238"/>
      <c r="X78" s="238"/>
      <c r="Y78" s="238"/>
      <c r="Z78" s="238"/>
      <c r="AA78" s="238"/>
      <c r="AB78" s="238"/>
      <c r="AC78" s="238"/>
      <c r="AD78" s="347"/>
      <c r="AE78" s="238"/>
      <c r="AF78" s="238"/>
      <c r="AG78" s="238"/>
      <c r="AH78" s="238"/>
      <c r="AI78" s="238"/>
      <c r="AJ78" s="238"/>
      <c r="AK78" s="238"/>
      <c r="AL78" s="238"/>
      <c r="AM78" s="238"/>
      <c r="AN78" s="238"/>
      <c r="AO78" s="238"/>
      <c r="AP78" s="348"/>
      <c r="AQ78" s="235"/>
      <c r="AR78" s="235"/>
      <c r="AS78" s="235"/>
      <c r="AT78" s="235"/>
      <c r="AU78" s="235"/>
      <c r="AV78" s="235"/>
      <c r="AW78" s="235"/>
      <c r="AX78" s="235"/>
      <c r="AY78" s="235"/>
    </row>
    <row r="79" spans="1:51" x14ac:dyDescent="0.35">
      <c r="A79" s="311"/>
      <c r="B79" s="344"/>
      <c r="C79" s="238"/>
      <c r="D79" s="349"/>
      <c r="E79" s="349"/>
      <c r="F79" s="344"/>
      <c r="G79" s="344"/>
      <c r="H79" s="344"/>
      <c r="I79" s="238"/>
      <c r="J79" s="238"/>
      <c r="K79" s="238"/>
      <c r="L79" s="238"/>
      <c r="M79" s="238"/>
      <c r="N79" s="248" t="s">
        <v>552</v>
      </c>
      <c r="O79" s="238"/>
      <c r="P79" s="238"/>
      <c r="Q79" s="238"/>
      <c r="R79" s="238"/>
      <c r="S79" s="238"/>
      <c r="T79" s="238"/>
      <c r="U79" s="238"/>
      <c r="V79" s="238"/>
      <c r="W79" s="238"/>
      <c r="X79" s="238"/>
      <c r="Y79" s="238"/>
      <c r="Z79" s="238"/>
      <c r="AA79" s="238"/>
      <c r="AB79" s="238"/>
      <c r="AC79" s="238"/>
      <c r="AD79" s="325"/>
      <c r="AE79" s="238"/>
      <c r="AF79" s="238"/>
      <c r="AG79" s="238"/>
      <c r="AH79" s="238"/>
      <c r="AI79" s="238"/>
      <c r="AJ79" s="238"/>
      <c r="AK79" s="238"/>
      <c r="AL79" s="238"/>
      <c r="AM79" s="238"/>
      <c r="AN79" s="238"/>
      <c r="AO79" s="238"/>
      <c r="AP79" s="325"/>
      <c r="AQ79" s="235"/>
      <c r="AR79" s="235"/>
      <c r="AS79" s="235"/>
      <c r="AT79" s="235"/>
      <c r="AU79" s="235"/>
      <c r="AV79" s="235"/>
      <c r="AW79" s="235"/>
      <c r="AX79" s="235"/>
      <c r="AY79" s="235"/>
    </row>
    <row r="80" spans="1:51" x14ac:dyDescent="0.35">
      <c r="A80" s="311"/>
      <c r="B80" s="344"/>
      <c r="C80" s="238"/>
      <c r="D80" s="349"/>
      <c r="E80" s="349"/>
      <c r="F80" s="344"/>
      <c r="G80" s="344"/>
      <c r="H80" s="344"/>
      <c r="I80" s="238"/>
      <c r="J80" s="238"/>
      <c r="K80" s="238"/>
      <c r="L80" s="238"/>
      <c r="M80" s="238"/>
      <c r="N80" s="248" t="s">
        <v>553</v>
      </c>
      <c r="O80" s="238"/>
      <c r="P80" s="238"/>
      <c r="Q80" s="238"/>
      <c r="R80" s="238"/>
      <c r="S80" s="238"/>
      <c r="T80" s="238"/>
      <c r="U80" s="238"/>
      <c r="V80" s="238"/>
      <c r="W80" s="238"/>
      <c r="X80" s="238"/>
      <c r="Y80" s="238"/>
      <c r="Z80" s="238"/>
      <c r="AA80" s="238"/>
      <c r="AB80" s="238"/>
      <c r="AC80" s="238"/>
      <c r="AD80" s="347"/>
      <c r="AE80" s="238"/>
      <c r="AF80" s="238"/>
      <c r="AG80" s="238"/>
      <c r="AH80" s="238"/>
      <c r="AI80" s="238"/>
      <c r="AJ80" s="238"/>
      <c r="AK80" s="238"/>
      <c r="AL80" s="238"/>
      <c r="AM80" s="238"/>
      <c r="AN80" s="238"/>
      <c r="AO80" s="238"/>
      <c r="AP80" s="348"/>
      <c r="AQ80" s="235"/>
      <c r="AR80" s="235"/>
      <c r="AS80" s="235"/>
      <c r="AT80" s="235"/>
      <c r="AU80" s="235"/>
      <c r="AV80" s="235"/>
      <c r="AW80" s="235"/>
      <c r="AX80" s="235"/>
      <c r="AY80" s="235"/>
    </row>
    <row r="81" spans="1:51" s="237" customFormat="1" x14ac:dyDescent="0.35">
      <c r="A81" s="233"/>
      <c r="B81" s="234"/>
      <c r="C81" s="235"/>
      <c r="D81" s="236"/>
      <c r="E81" s="236"/>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row>
    <row r="82" spans="1:51" s="237" customFormat="1" x14ac:dyDescent="0.35">
      <c r="A82" s="327"/>
      <c r="C82" s="239"/>
      <c r="D82" s="350"/>
      <c r="E82" s="350"/>
    </row>
    <row r="83" spans="1:51" s="237" customFormat="1" x14ac:dyDescent="0.35">
      <c r="A83" s="327"/>
      <c r="C83" s="239"/>
      <c r="D83" s="350"/>
      <c r="E83" s="350"/>
    </row>
    <row r="84" spans="1:51" s="237" customFormat="1" x14ac:dyDescent="0.35">
      <c r="A84" s="327"/>
      <c r="C84" s="239"/>
      <c r="D84" s="350"/>
      <c r="E84" s="350"/>
    </row>
    <row r="85" spans="1:51" s="237" customFormat="1" x14ac:dyDescent="0.35">
      <c r="A85" s="327"/>
      <c r="C85" s="239"/>
      <c r="D85" s="350"/>
      <c r="E85" s="350"/>
    </row>
    <row r="86" spans="1:51" s="237" customFormat="1" x14ac:dyDescent="0.35">
      <c r="A86" s="327"/>
      <c r="C86" s="239"/>
      <c r="D86" s="350"/>
      <c r="E86" s="350"/>
    </row>
    <row r="87" spans="1:51" s="237" customFormat="1" x14ac:dyDescent="0.35">
      <c r="A87" s="327"/>
      <c r="C87" s="239"/>
      <c r="D87" s="350"/>
      <c r="E87" s="350"/>
    </row>
    <row r="88" spans="1:51" s="237" customFormat="1" x14ac:dyDescent="0.35">
      <c r="A88" s="327"/>
      <c r="C88" s="239"/>
      <c r="D88" s="350"/>
      <c r="E88" s="350"/>
    </row>
    <row r="89" spans="1:51" s="237" customFormat="1" x14ac:dyDescent="0.35">
      <c r="A89" s="327"/>
      <c r="C89" s="239"/>
      <c r="D89" s="350"/>
      <c r="E89" s="350"/>
    </row>
    <row r="90" spans="1:51" s="237" customFormat="1" x14ac:dyDescent="0.35">
      <c r="A90" s="327"/>
      <c r="C90" s="239"/>
      <c r="D90" s="350"/>
      <c r="E90" s="350"/>
    </row>
    <row r="91" spans="1:51" s="237" customFormat="1" x14ac:dyDescent="0.35">
      <c r="A91" s="327"/>
      <c r="C91" s="239"/>
      <c r="D91" s="350"/>
      <c r="E91" s="350"/>
    </row>
    <row r="92" spans="1:51" s="237" customFormat="1" x14ac:dyDescent="0.35">
      <c r="A92" s="327"/>
      <c r="C92" s="239"/>
      <c r="D92" s="350"/>
      <c r="E92" s="350"/>
    </row>
    <row r="93" spans="1:51" s="237" customFormat="1" x14ac:dyDescent="0.35">
      <c r="A93" s="327"/>
      <c r="C93" s="239"/>
      <c r="D93" s="350"/>
      <c r="E93" s="350"/>
    </row>
    <row r="94" spans="1:51" s="237" customFormat="1" x14ac:dyDescent="0.35">
      <c r="A94" s="327"/>
      <c r="C94" s="239"/>
      <c r="D94" s="350"/>
      <c r="E94" s="350"/>
    </row>
    <row r="95" spans="1:51" s="237" customFormat="1" x14ac:dyDescent="0.35">
      <c r="A95" s="327"/>
      <c r="C95" s="239"/>
      <c r="D95" s="350"/>
      <c r="E95" s="350"/>
    </row>
    <row r="96" spans="1:51" s="237" customFormat="1" x14ac:dyDescent="0.35">
      <c r="A96" s="327"/>
      <c r="C96" s="239"/>
      <c r="D96" s="350"/>
      <c r="E96" s="350"/>
    </row>
    <row r="97" spans="1:5" s="237" customFormat="1" x14ac:dyDescent="0.35">
      <c r="A97" s="327"/>
      <c r="C97" s="239"/>
      <c r="D97" s="350"/>
      <c r="E97" s="350"/>
    </row>
    <row r="98" spans="1:5" s="237" customFormat="1" x14ac:dyDescent="0.35">
      <c r="A98" s="327"/>
      <c r="C98" s="239"/>
      <c r="D98" s="350"/>
      <c r="E98" s="350"/>
    </row>
    <row r="99" spans="1:5" s="237" customFormat="1" x14ac:dyDescent="0.35">
      <c r="A99" s="327"/>
      <c r="C99" s="239"/>
      <c r="D99" s="350"/>
      <c r="E99" s="350"/>
    </row>
    <row r="100" spans="1:5" s="237" customFormat="1" x14ac:dyDescent="0.35">
      <c r="A100" s="327"/>
      <c r="C100" s="239"/>
      <c r="D100" s="350"/>
      <c r="E100" s="350"/>
    </row>
    <row r="101" spans="1:5" s="237" customFormat="1" x14ac:dyDescent="0.35">
      <c r="A101" s="327"/>
      <c r="C101" s="239"/>
      <c r="D101" s="350"/>
      <c r="E101" s="350"/>
    </row>
    <row r="102" spans="1:5" s="237" customFormat="1" x14ac:dyDescent="0.35">
      <c r="A102" s="327"/>
      <c r="C102" s="239"/>
      <c r="D102" s="350"/>
      <c r="E102" s="350"/>
    </row>
    <row r="103" spans="1:5" s="237" customFormat="1" x14ac:dyDescent="0.35">
      <c r="A103" s="327"/>
      <c r="C103" s="239"/>
      <c r="D103" s="350"/>
      <c r="E103" s="350"/>
    </row>
    <row r="104" spans="1:5" s="237" customFormat="1" x14ac:dyDescent="0.35">
      <c r="A104" s="327"/>
      <c r="C104" s="239"/>
      <c r="D104" s="350"/>
      <c r="E104" s="350"/>
    </row>
    <row r="105" spans="1:5" s="237" customFormat="1" x14ac:dyDescent="0.35">
      <c r="A105" s="327"/>
      <c r="C105" s="239"/>
      <c r="D105" s="350"/>
      <c r="E105" s="350"/>
    </row>
    <row r="106" spans="1:5" s="237" customFormat="1" x14ac:dyDescent="0.35">
      <c r="A106" s="327"/>
      <c r="C106" s="239"/>
      <c r="D106" s="350"/>
      <c r="E106" s="350"/>
    </row>
    <row r="107" spans="1:5" s="237" customFormat="1" x14ac:dyDescent="0.35">
      <c r="A107" s="327"/>
      <c r="C107" s="239"/>
      <c r="D107" s="350"/>
      <c r="E107" s="350"/>
    </row>
    <row r="108" spans="1:5" s="237" customFormat="1" x14ac:dyDescent="0.35">
      <c r="A108" s="327"/>
      <c r="C108" s="239"/>
      <c r="D108" s="350"/>
      <c r="E108" s="350"/>
    </row>
    <row r="109" spans="1:5" s="237" customFormat="1" x14ac:dyDescent="0.35">
      <c r="A109" s="327"/>
      <c r="C109" s="239"/>
      <c r="D109" s="350"/>
      <c r="E109" s="350"/>
    </row>
    <row r="110" spans="1:5" s="237" customFormat="1" x14ac:dyDescent="0.35">
      <c r="A110" s="327"/>
      <c r="C110" s="239"/>
      <c r="D110" s="350"/>
      <c r="E110" s="350"/>
    </row>
    <row r="111" spans="1:5" s="237" customFormat="1" x14ac:dyDescent="0.35">
      <c r="A111" s="327"/>
      <c r="C111" s="239"/>
      <c r="D111" s="350"/>
      <c r="E111" s="350"/>
    </row>
    <row r="112" spans="1:5" s="237" customFormat="1" x14ac:dyDescent="0.35">
      <c r="A112" s="327"/>
      <c r="C112" s="239"/>
      <c r="D112" s="350"/>
      <c r="E112" s="350"/>
    </row>
    <row r="113" spans="1:5" s="237" customFormat="1" x14ac:dyDescent="0.35">
      <c r="A113" s="327"/>
      <c r="C113" s="239"/>
      <c r="D113" s="350"/>
      <c r="E113" s="350"/>
    </row>
    <row r="114" spans="1:5" s="237" customFormat="1" x14ac:dyDescent="0.35">
      <c r="A114" s="327"/>
      <c r="C114" s="239"/>
      <c r="D114" s="350"/>
      <c r="E114" s="350"/>
    </row>
    <row r="115" spans="1:5" s="237" customFormat="1" x14ac:dyDescent="0.35">
      <c r="A115" s="327"/>
      <c r="C115" s="239"/>
      <c r="D115" s="350"/>
      <c r="E115" s="350"/>
    </row>
    <row r="116" spans="1:5" s="237" customFormat="1" x14ac:dyDescent="0.35">
      <c r="A116" s="327"/>
      <c r="C116" s="239"/>
      <c r="D116" s="350"/>
      <c r="E116" s="350"/>
    </row>
    <row r="117" spans="1:5" s="237" customFormat="1" x14ac:dyDescent="0.35">
      <c r="A117" s="327"/>
      <c r="C117" s="239"/>
      <c r="D117" s="350"/>
      <c r="E117" s="350"/>
    </row>
    <row r="118" spans="1:5" s="237" customFormat="1" x14ac:dyDescent="0.35">
      <c r="A118" s="327"/>
      <c r="C118" s="239"/>
      <c r="D118" s="350"/>
      <c r="E118" s="350"/>
    </row>
    <row r="119" spans="1:5" s="237" customFormat="1" x14ac:dyDescent="0.35">
      <c r="A119" s="327"/>
      <c r="C119" s="239"/>
      <c r="D119" s="350"/>
      <c r="E119" s="350"/>
    </row>
    <row r="120" spans="1:5" s="237" customFormat="1" x14ac:dyDescent="0.35">
      <c r="A120" s="327"/>
      <c r="C120" s="239"/>
      <c r="D120" s="350"/>
      <c r="E120" s="350"/>
    </row>
    <row r="121" spans="1:5" s="237" customFormat="1" x14ac:dyDescent="0.35">
      <c r="A121" s="327"/>
      <c r="C121" s="239"/>
      <c r="D121" s="350"/>
      <c r="E121" s="350"/>
    </row>
    <row r="122" spans="1:5" s="237" customFormat="1" x14ac:dyDescent="0.35">
      <c r="A122" s="327"/>
      <c r="C122" s="239"/>
      <c r="D122" s="350"/>
      <c r="E122" s="350"/>
    </row>
    <row r="123" spans="1:5" s="237" customFormat="1" x14ac:dyDescent="0.35">
      <c r="A123" s="327"/>
      <c r="C123" s="239"/>
      <c r="D123" s="350"/>
      <c r="E123" s="350"/>
    </row>
    <row r="124" spans="1:5" s="237" customFormat="1" x14ac:dyDescent="0.35">
      <c r="A124" s="327"/>
      <c r="C124" s="239"/>
      <c r="D124" s="350"/>
      <c r="E124" s="350"/>
    </row>
    <row r="125" spans="1:5" s="237" customFormat="1" x14ac:dyDescent="0.35">
      <c r="A125" s="327"/>
      <c r="C125" s="239"/>
      <c r="D125" s="350"/>
      <c r="E125" s="350"/>
    </row>
    <row r="126" spans="1:5" s="237" customFormat="1" x14ac:dyDescent="0.35">
      <c r="A126" s="327"/>
      <c r="C126" s="239"/>
      <c r="D126" s="350"/>
      <c r="E126" s="350"/>
    </row>
    <row r="127" spans="1:5" s="237" customFormat="1" x14ac:dyDescent="0.35">
      <c r="A127" s="327"/>
      <c r="C127" s="239"/>
      <c r="D127" s="350"/>
      <c r="E127" s="350"/>
    </row>
    <row r="128" spans="1:5" s="237" customFormat="1" x14ac:dyDescent="0.35">
      <c r="A128" s="327"/>
      <c r="C128" s="239"/>
      <c r="D128" s="350"/>
      <c r="E128" s="350"/>
    </row>
    <row r="129" spans="1:5" s="237" customFormat="1" x14ac:dyDescent="0.35">
      <c r="A129" s="327"/>
      <c r="C129" s="239"/>
      <c r="D129" s="350"/>
      <c r="E129" s="350"/>
    </row>
    <row r="130" spans="1:5" s="237" customFormat="1" x14ac:dyDescent="0.35">
      <c r="A130" s="327"/>
      <c r="C130" s="239"/>
      <c r="D130" s="350"/>
      <c r="E130" s="350"/>
    </row>
    <row r="131" spans="1:5" s="237" customFormat="1" x14ac:dyDescent="0.35">
      <c r="A131" s="327"/>
      <c r="C131" s="239"/>
      <c r="D131" s="350"/>
      <c r="E131" s="350"/>
    </row>
    <row r="132" spans="1:5" s="237" customFormat="1" x14ac:dyDescent="0.35">
      <c r="A132" s="327"/>
      <c r="C132" s="239"/>
      <c r="D132" s="350"/>
      <c r="E132" s="350"/>
    </row>
    <row r="133" spans="1:5" s="237" customFormat="1" x14ac:dyDescent="0.35">
      <c r="A133" s="327"/>
      <c r="C133" s="239"/>
      <c r="D133" s="350"/>
      <c r="E133" s="350"/>
    </row>
    <row r="134" spans="1:5" s="237" customFormat="1" x14ac:dyDescent="0.35">
      <c r="A134" s="327"/>
      <c r="C134" s="239"/>
      <c r="D134" s="350"/>
      <c r="E134" s="350"/>
    </row>
    <row r="135" spans="1:5" s="237" customFormat="1" x14ac:dyDescent="0.35">
      <c r="A135" s="327"/>
      <c r="C135" s="239"/>
      <c r="D135" s="350"/>
      <c r="E135" s="350"/>
    </row>
    <row r="136" spans="1:5" s="237" customFormat="1" x14ac:dyDescent="0.35">
      <c r="A136" s="327"/>
      <c r="C136" s="239"/>
      <c r="D136" s="350"/>
      <c r="E136" s="350"/>
    </row>
    <row r="137" spans="1:5" s="237" customFormat="1" x14ac:dyDescent="0.35">
      <c r="A137" s="327"/>
      <c r="C137" s="239"/>
      <c r="D137" s="350"/>
      <c r="E137" s="350"/>
    </row>
    <row r="138" spans="1:5" s="237" customFormat="1" x14ac:dyDescent="0.35">
      <c r="A138" s="327"/>
      <c r="C138" s="239"/>
      <c r="D138" s="350"/>
      <c r="E138" s="350"/>
    </row>
    <row r="139" spans="1:5" s="237" customFormat="1" x14ac:dyDescent="0.35">
      <c r="A139" s="327"/>
      <c r="C139" s="239"/>
      <c r="D139" s="350"/>
      <c r="E139" s="350"/>
    </row>
    <row r="140" spans="1:5" s="237" customFormat="1" x14ac:dyDescent="0.35">
      <c r="A140" s="327"/>
      <c r="C140" s="239"/>
      <c r="D140" s="350"/>
      <c r="E140" s="350"/>
    </row>
    <row r="141" spans="1:5" s="237" customFormat="1" x14ac:dyDescent="0.35">
      <c r="A141" s="327"/>
      <c r="C141" s="239"/>
      <c r="D141" s="350"/>
      <c r="E141" s="350"/>
    </row>
    <row r="142" spans="1:5" s="237" customFormat="1" x14ac:dyDescent="0.35">
      <c r="A142" s="327"/>
      <c r="C142" s="239"/>
      <c r="D142" s="350"/>
      <c r="E142" s="350"/>
    </row>
    <row r="143" spans="1:5" s="237" customFormat="1" x14ac:dyDescent="0.35">
      <c r="A143" s="327"/>
      <c r="C143" s="239"/>
      <c r="D143" s="350"/>
      <c r="E143" s="350"/>
    </row>
    <row r="144" spans="1:5" s="237" customFormat="1" x14ac:dyDescent="0.35">
      <c r="A144" s="327"/>
      <c r="C144" s="239"/>
      <c r="D144" s="350"/>
      <c r="E144" s="350"/>
    </row>
    <row r="145" spans="1:5" s="237" customFormat="1" x14ac:dyDescent="0.35">
      <c r="A145" s="327"/>
      <c r="C145" s="239"/>
      <c r="D145" s="350"/>
      <c r="E145" s="350"/>
    </row>
    <row r="146" spans="1:5" s="237" customFormat="1" x14ac:dyDescent="0.35">
      <c r="A146" s="327"/>
      <c r="C146" s="239"/>
      <c r="D146" s="350"/>
      <c r="E146" s="350"/>
    </row>
    <row r="147" spans="1:5" s="237" customFormat="1" x14ac:dyDescent="0.35">
      <c r="A147" s="327"/>
      <c r="C147" s="239"/>
      <c r="D147" s="350"/>
      <c r="E147" s="350"/>
    </row>
    <row r="148" spans="1:5" s="237" customFormat="1" x14ac:dyDescent="0.35">
      <c r="A148" s="327"/>
      <c r="C148" s="239"/>
      <c r="D148" s="350"/>
      <c r="E148" s="350"/>
    </row>
    <row r="149" spans="1:5" s="237" customFormat="1" x14ac:dyDescent="0.35">
      <c r="A149" s="327"/>
      <c r="C149" s="239"/>
      <c r="D149" s="350"/>
      <c r="E149" s="350"/>
    </row>
    <row r="150" spans="1:5" s="237" customFormat="1" x14ac:dyDescent="0.35">
      <c r="A150" s="327"/>
      <c r="C150" s="239"/>
      <c r="D150" s="350"/>
      <c r="E150" s="350"/>
    </row>
    <row r="151" spans="1:5" s="237" customFormat="1" x14ac:dyDescent="0.35">
      <c r="A151" s="327"/>
      <c r="C151" s="239"/>
      <c r="D151" s="350"/>
      <c r="E151" s="350"/>
    </row>
    <row r="152" spans="1:5" s="237" customFormat="1" x14ac:dyDescent="0.35">
      <c r="A152" s="327"/>
      <c r="C152" s="239"/>
      <c r="D152" s="350"/>
      <c r="E152" s="350"/>
    </row>
    <row r="153" spans="1:5" s="237" customFormat="1" x14ac:dyDescent="0.35">
      <c r="A153" s="327"/>
      <c r="C153" s="239"/>
      <c r="D153" s="350"/>
      <c r="E153" s="350"/>
    </row>
    <row r="154" spans="1:5" s="237" customFormat="1" x14ac:dyDescent="0.35">
      <c r="A154" s="327"/>
      <c r="C154" s="239"/>
      <c r="D154" s="350"/>
      <c r="E154" s="350"/>
    </row>
    <row r="155" spans="1:5" s="237" customFormat="1" x14ac:dyDescent="0.35">
      <c r="A155" s="327"/>
      <c r="C155" s="239"/>
      <c r="D155" s="350"/>
      <c r="E155" s="350"/>
    </row>
    <row r="156" spans="1:5" s="237" customFormat="1" x14ac:dyDescent="0.35">
      <c r="A156" s="327"/>
      <c r="C156" s="239"/>
      <c r="D156" s="350"/>
      <c r="E156" s="350"/>
    </row>
    <row r="157" spans="1:5" s="237" customFormat="1" x14ac:dyDescent="0.35">
      <c r="A157" s="327"/>
      <c r="C157" s="239"/>
      <c r="D157" s="350"/>
      <c r="E157" s="350"/>
    </row>
    <row r="158" spans="1:5" s="237" customFormat="1" x14ac:dyDescent="0.35">
      <c r="A158" s="327"/>
      <c r="C158" s="239"/>
      <c r="D158" s="350"/>
      <c r="E158" s="350"/>
    </row>
    <row r="159" spans="1:5" s="237" customFormat="1" x14ac:dyDescent="0.35">
      <c r="A159" s="327"/>
      <c r="C159" s="239"/>
      <c r="D159" s="350"/>
      <c r="E159" s="350"/>
    </row>
    <row r="160" spans="1:5" s="237" customFormat="1" x14ac:dyDescent="0.35">
      <c r="A160" s="327"/>
      <c r="C160" s="239"/>
      <c r="D160" s="350"/>
      <c r="E160" s="350"/>
    </row>
    <row r="161" spans="1:5" s="237" customFormat="1" x14ac:dyDescent="0.35">
      <c r="A161" s="327"/>
      <c r="C161" s="239"/>
      <c r="D161" s="350"/>
      <c r="E161" s="350"/>
    </row>
    <row r="162" spans="1:5" s="237" customFormat="1" x14ac:dyDescent="0.35">
      <c r="A162" s="327"/>
      <c r="C162" s="239"/>
      <c r="D162" s="350"/>
      <c r="E162" s="350"/>
    </row>
    <row r="163" spans="1:5" s="237" customFormat="1" x14ac:dyDescent="0.35">
      <c r="A163" s="327"/>
      <c r="C163" s="239"/>
      <c r="D163" s="350"/>
      <c r="E163" s="350"/>
    </row>
    <row r="164" spans="1:5" s="237" customFormat="1" x14ac:dyDescent="0.35">
      <c r="A164" s="327"/>
      <c r="C164" s="239"/>
      <c r="D164" s="350"/>
      <c r="E164" s="350"/>
    </row>
    <row r="165" spans="1:5" s="237" customFormat="1" x14ac:dyDescent="0.35">
      <c r="A165" s="327"/>
      <c r="C165" s="239"/>
      <c r="D165" s="350"/>
      <c r="E165" s="350"/>
    </row>
    <row r="166" spans="1:5" s="237" customFormat="1" x14ac:dyDescent="0.35">
      <c r="A166" s="327"/>
      <c r="C166" s="239"/>
      <c r="D166" s="350"/>
      <c r="E166" s="350"/>
    </row>
    <row r="167" spans="1:5" s="237" customFormat="1" x14ac:dyDescent="0.35">
      <c r="A167" s="327"/>
      <c r="C167" s="239"/>
      <c r="D167" s="350"/>
      <c r="E167" s="350"/>
    </row>
    <row r="168" spans="1:5" s="237" customFormat="1" x14ac:dyDescent="0.35">
      <c r="A168" s="327"/>
      <c r="C168" s="239"/>
      <c r="D168" s="350"/>
      <c r="E168" s="350"/>
    </row>
    <row r="169" spans="1:5" s="237" customFormat="1" x14ac:dyDescent="0.35">
      <c r="A169" s="327"/>
      <c r="C169" s="239"/>
      <c r="D169" s="350"/>
      <c r="E169" s="350"/>
    </row>
    <row r="170" spans="1:5" s="237" customFormat="1" x14ac:dyDescent="0.35">
      <c r="A170" s="327"/>
      <c r="C170" s="239"/>
      <c r="D170" s="350"/>
      <c r="E170" s="350"/>
    </row>
    <row r="171" spans="1:5" s="237" customFormat="1" x14ac:dyDescent="0.35">
      <c r="A171" s="327"/>
      <c r="C171" s="239"/>
      <c r="D171" s="350"/>
      <c r="E171" s="350"/>
    </row>
    <row r="172" spans="1:5" s="237" customFormat="1" x14ac:dyDescent="0.35">
      <c r="A172" s="327"/>
      <c r="C172" s="239"/>
      <c r="D172" s="350"/>
      <c r="E172" s="350"/>
    </row>
    <row r="173" spans="1:5" s="237" customFormat="1" x14ac:dyDescent="0.35">
      <c r="A173" s="327"/>
      <c r="C173" s="239"/>
      <c r="D173" s="350"/>
      <c r="E173" s="350"/>
    </row>
    <row r="174" spans="1:5" s="237" customFormat="1" x14ac:dyDescent="0.35">
      <c r="A174" s="327"/>
      <c r="C174" s="239"/>
      <c r="D174" s="350"/>
      <c r="E174" s="350"/>
    </row>
    <row r="175" spans="1:5" s="237" customFormat="1" x14ac:dyDescent="0.35">
      <c r="A175" s="327"/>
      <c r="C175" s="239"/>
      <c r="D175" s="350"/>
      <c r="E175" s="350"/>
    </row>
    <row r="176" spans="1:5" s="237" customFormat="1" x14ac:dyDescent="0.35">
      <c r="A176" s="327"/>
      <c r="C176" s="239"/>
      <c r="D176" s="350"/>
      <c r="E176" s="350"/>
    </row>
    <row r="177" spans="1:5" s="237" customFormat="1" x14ac:dyDescent="0.35">
      <c r="A177" s="327"/>
      <c r="C177" s="239"/>
      <c r="D177" s="350"/>
      <c r="E177" s="350"/>
    </row>
    <row r="178" spans="1:5" s="237" customFormat="1" x14ac:dyDescent="0.35">
      <c r="A178" s="327"/>
      <c r="C178" s="239"/>
      <c r="D178" s="350"/>
      <c r="E178" s="350"/>
    </row>
    <row r="179" spans="1:5" s="237" customFormat="1" x14ac:dyDescent="0.35">
      <c r="A179" s="327"/>
      <c r="C179" s="239"/>
      <c r="D179" s="350"/>
      <c r="E179" s="350"/>
    </row>
    <row r="180" spans="1:5" s="237" customFormat="1" x14ac:dyDescent="0.35">
      <c r="A180" s="327"/>
      <c r="C180" s="239"/>
      <c r="D180" s="350"/>
      <c r="E180" s="350"/>
    </row>
    <row r="181" spans="1:5" s="237" customFormat="1" x14ac:dyDescent="0.35">
      <c r="A181" s="327"/>
      <c r="C181" s="239"/>
      <c r="D181" s="350"/>
      <c r="E181" s="350"/>
    </row>
    <row r="182" spans="1:5" s="237" customFormat="1" x14ac:dyDescent="0.35">
      <c r="A182" s="327"/>
      <c r="C182" s="239"/>
      <c r="D182" s="350"/>
      <c r="E182" s="350"/>
    </row>
    <row r="183" spans="1:5" s="237" customFormat="1" x14ac:dyDescent="0.35">
      <c r="A183" s="327"/>
      <c r="C183" s="239"/>
      <c r="D183" s="350"/>
      <c r="E183" s="350"/>
    </row>
    <row r="184" spans="1:5" s="237" customFormat="1" x14ac:dyDescent="0.35">
      <c r="A184" s="327"/>
      <c r="C184" s="239"/>
      <c r="D184" s="350"/>
      <c r="E184" s="350"/>
    </row>
    <row r="185" spans="1:5" s="237" customFormat="1" x14ac:dyDescent="0.35">
      <c r="A185" s="327"/>
      <c r="C185" s="239"/>
      <c r="D185" s="350"/>
      <c r="E185" s="350"/>
    </row>
    <row r="186" spans="1:5" s="237" customFormat="1" x14ac:dyDescent="0.35">
      <c r="A186" s="327"/>
      <c r="C186" s="239"/>
      <c r="D186" s="350"/>
      <c r="E186" s="350"/>
    </row>
    <row r="187" spans="1:5" s="237" customFormat="1" x14ac:dyDescent="0.35">
      <c r="A187" s="327"/>
      <c r="C187" s="239"/>
      <c r="D187" s="350"/>
      <c r="E187" s="350"/>
    </row>
    <row r="188" spans="1:5" s="237" customFormat="1" x14ac:dyDescent="0.35">
      <c r="A188" s="327"/>
      <c r="C188" s="239"/>
      <c r="D188" s="350"/>
      <c r="E188" s="350"/>
    </row>
    <row r="189" spans="1:5" s="237" customFormat="1" x14ac:dyDescent="0.35">
      <c r="A189" s="327"/>
      <c r="C189" s="239"/>
      <c r="D189" s="350"/>
      <c r="E189" s="350"/>
    </row>
    <row r="190" spans="1:5" s="237" customFormat="1" x14ac:dyDescent="0.35">
      <c r="A190" s="327"/>
      <c r="C190" s="239"/>
      <c r="D190" s="350"/>
      <c r="E190" s="350"/>
    </row>
    <row r="191" spans="1:5" s="237" customFormat="1" x14ac:dyDescent="0.35">
      <c r="A191" s="327"/>
      <c r="C191" s="239"/>
      <c r="D191" s="350"/>
      <c r="E191" s="350"/>
    </row>
    <row r="192" spans="1:5" s="237" customFormat="1" x14ac:dyDescent="0.35">
      <c r="A192" s="327"/>
      <c r="C192" s="239"/>
      <c r="D192" s="350"/>
      <c r="E192" s="350"/>
    </row>
    <row r="193" spans="1:5" s="237" customFormat="1" x14ac:dyDescent="0.35">
      <c r="A193" s="327"/>
      <c r="C193" s="239"/>
      <c r="D193" s="350"/>
      <c r="E193" s="350"/>
    </row>
    <row r="194" spans="1:5" s="237" customFormat="1" x14ac:dyDescent="0.35">
      <c r="A194" s="327"/>
      <c r="C194" s="239"/>
      <c r="D194" s="350"/>
      <c r="E194" s="350"/>
    </row>
    <row r="195" spans="1:5" s="237" customFormat="1" x14ac:dyDescent="0.35">
      <c r="A195" s="327"/>
      <c r="C195" s="239"/>
      <c r="D195" s="350"/>
      <c r="E195" s="350"/>
    </row>
    <row r="196" spans="1:5" s="237" customFormat="1" x14ac:dyDescent="0.35">
      <c r="A196" s="327"/>
      <c r="C196" s="239"/>
      <c r="D196" s="350"/>
      <c r="E196" s="350"/>
    </row>
    <row r="197" spans="1:5" s="237" customFormat="1" x14ac:dyDescent="0.35">
      <c r="A197" s="327"/>
      <c r="C197" s="239"/>
      <c r="D197" s="350"/>
      <c r="E197" s="350"/>
    </row>
    <row r="198" spans="1:5" s="237" customFormat="1" x14ac:dyDescent="0.35">
      <c r="A198" s="327"/>
      <c r="C198" s="239"/>
      <c r="D198" s="350"/>
      <c r="E198" s="350"/>
    </row>
    <row r="199" spans="1:5" s="237" customFormat="1" x14ac:dyDescent="0.35">
      <c r="A199" s="327"/>
      <c r="C199" s="239"/>
      <c r="D199" s="350"/>
      <c r="E199" s="350"/>
    </row>
    <row r="200" spans="1:5" s="237" customFormat="1" x14ac:dyDescent="0.35">
      <c r="A200" s="327"/>
      <c r="C200" s="239"/>
      <c r="D200" s="350"/>
      <c r="E200" s="350"/>
    </row>
    <row r="201" spans="1:5" s="237" customFormat="1" x14ac:dyDescent="0.35">
      <c r="A201" s="327"/>
      <c r="C201" s="239"/>
      <c r="D201" s="350"/>
      <c r="E201" s="350"/>
    </row>
    <row r="202" spans="1:5" s="237" customFormat="1" x14ac:dyDescent="0.35">
      <c r="A202" s="327"/>
      <c r="C202" s="239"/>
      <c r="D202" s="350"/>
      <c r="E202" s="350"/>
    </row>
    <row r="203" spans="1:5" s="237" customFormat="1" x14ac:dyDescent="0.35">
      <c r="A203" s="327"/>
      <c r="C203" s="239"/>
      <c r="D203" s="350"/>
      <c r="E203" s="350"/>
    </row>
    <row r="204" spans="1:5" s="237" customFormat="1" x14ac:dyDescent="0.35">
      <c r="A204" s="327"/>
      <c r="C204" s="239"/>
      <c r="D204" s="350"/>
      <c r="E204" s="350"/>
    </row>
    <row r="205" spans="1:5" s="237" customFormat="1" x14ac:dyDescent="0.35">
      <c r="A205" s="327"/>
      <c r="C205" s="239"/>
      <c r="D205" s="350"/>
      <c r="E205" s="350"/>
    </row>
    <row r="206" spans="1:5" s="237" customFormat="1" x14ac:dyDescent="0.35">
      <c r="A206" s="327"/>
      <c r="C206" s="239"/>
      <c r="D206" s="350"/>
      <c r="E206" s="350"/>
    </row>
    <row r="207" spans="1:5" s="237" customFormat="1" x14ac:dyDescent="0.35">
      <c r="A207" s="327"/>
      <c r="C207" s="239"/>
      <c r="D207" s="350"/>
      <c r="E207" s="350"/>
    </row>
    <row r="208" spans="1:5" s="237" customFormat="1" x14ac:dyDescent="0.35">
      <c r="A208" s="327"/>
      <c r="C208" s="239"/>
      <c r="D208" s="350"/>
      <c r="E208" s="350"/>
    </row>
    <row r="209" spans="1:5" s="237" customFormat="1" x14ac:dyDescent="0.35">
      <c r="A209" s="327"/>
      <c r="C209" s="239"/>
      <c r="D209" s="350"/>
      <c r="E209" s="350"/>
    </row>
    <row r="210" spans="1:5" s="237" customFormat="1" x14ac:dyDescent="0.35">
      <c r="A210" s="327"/>
      <c r="C210" s="239"/>
      <c r="D210" s="350"/>
      <c r="E210" s="350"/>
    </row>
    <row r="211" spans="1:5" s="237" customFormat="1" x14ac:dyDescent="0.35">
      <c r="A211" s="327"/>
      <c r="C211" s="239"/>
      <c r="D211" s="350"/>
      <c r="E211" s="350"/>
    </row>
    <row r="212" spans="1:5" s="237" customFormat="1" x14ac:dyDescent="0.35">
      <c r="A212" s="327"/>
      <c r="C212" s="239"/>
      <c r="D212" s="350"/>
      <c r="E212" s="350"/>
    </row>
    <row r="213" spans="1:5" s="237" customFormat="1" x14ac:dyDescent="0.35">
      <c r="A213" s="327"/>
      <c r="C213" s="239"/>
      <c r="D213" s="350"/>
      <c r="E213" s="350"/>
    </row>
    <row r="214" spans="1:5" s="237" customFormat="1" x14ac:dyDescent="0.35">
      <c r="A214" s="327"/>
      <c r="C214" s="239"/>
      <c r="D214" s="350"/>
      <c r="E214" s="350"/>
    </row>
    <row r="215" spans="1:5" s="237" customFormat="1" x14ac:dyDescent="0.35">
      <c r="A215" s="327"/>
      <c r="C215" s="239"/>
      <c r="D215" s="350"/>
      <c r="E215" s="350"/>
    </row>
    <row r="216" spans="1:5" s="237" customFormat="1" x14ac:dyDescent="0.35">
      <c r="A216" s="327"/>
      <c r="C216" s="239"/>
      <c r="D216" s="350"/>
      <c r="E216" s="350"/>
    </row>
    <row r="217" spans="1:5" s="237" customFormat="1" x14ac:dyDescent="0.35">
      <c r="A217" s="327"/>
      <c r="C217" s="239"/>
      <c r="D217" s="350"/>
      <c r="E217" s="350"/>
    </row>
    <row r="218" spans="1:5" s="237" customFormat="1" x14ac:dyDescent="0.35">
      <c r="A218" s="327"/>
      <c r="C218" s="239"/>
      <c r="D218" s="350"/>
      <c r="E218" s="350"/>
    </row>
    <row r="219" spans="1:5" s="237" customFormat="1" x14ac:dyDescent="0.35">
      <c r="A219" s="327"/>
      <c r="C219" s="239"/>
      <c r="D219" s="350"/>
      <c r="E219" s="350"/>
    </row>
    <row r="220" spans="1:5" s="237" customFormat="1" x14ac:dyDescent="0.35">
      <c r="A220" s="327"/>
      <c r="C220" s="239"/>
      <c r="D220" s="350"/>
      <c r="E220" s="350"/>
    </row>
    <row r="221" spans="1:5" s="237" customFormat="1" x14ac:dyDescent="0.35">
      <c r="A221" s="327"/>
      <c r="C221" s="239"/>
      <c r="D221" s="350"/>
      <c r="E221" s="350"/>
    </row>
    <row r="222" spans="1:5" s="237" customFormat="1" x14ac:dyDescent="0.35">
      <c r="A222" s="327"/>
      <c r="C222" s="239"/>
      <c r="D222" s="350"/>
      <c r="E222" s="350"/>
    </row>
    <row r="223" spans="1:5" s="237" customFormat="1" x14ac:dyDescent="0.35">
      <c r="A223" s="327"/>
      <c r="C223" s="239"/>
      <c r="D223" s="350"/>
      <c r="E223" s="350"/>
    </row>
    <row r="224" spans="1:5" s="237" customFormat="1" x14ac:dyDescent="0.35">
      <c r="A224" s="327"/>
      <c r="C224" s="239"/>
      <c r="D224" s="350"/>
      <c r="E224" s="350"/>
    </row>
    <row r="225" spans="1:5" s="237" customFormat="1" x14ac:dyDescent="0.35">
      <c r="A225" s="327"/>
      <c r="C225" s="239"/>
      <c r="D225" s="350"/>
      <c r="E225" s="350"/>
    </row>
    <row r="226" spans="1:5" s="237" customFormat="1" x14ac:dyDescent="0.35">
      <c r="A226" s="327"/>
      <c r="C226" s="239"/>
      <c r="D226" s="350"/>
      <c r="E226" s="350"/>
    </row>
    <row r="227" spans="1:5" s="237" customFormat="1" x14ac:dyDescent="0.35">
      <c r="A227" s="327"/>
      <c r="C227" s="239"/>
      <c r="D227" s="350"/>
      <c r="E227" s="350"/>
    </row>
    <row r="228" spans="1:5" s="237" customFormat="1" x14ac:dyDescent="0.35">
      <c r="A228" s="327"/>
      <c r="C228" s="239"/>
      <c r="D228" s="350"/>
      <c r="E228" s="350"/>
    </row>
    <row r="229" spans="1:5" s="237" customFormat="1" x14ac:dyDescent="0.35">
      <c r="A229" s="327"/>
      <c r="C229" s="239"/>
      <c r="D229" s="350"/>
      <c r="E229" s="350"/>
    </row>
    <row r="230" spans="1:5" s="237" customFormat="1" x14ac:dyDescent="0.35">
      <c r="A230" s="327"/>
      <c r="C230" s="239"/>
      <c r="D230" s="350"/>
      <c r="E230" s="350"/>
    </row>
    <row r="231" spans="1:5" s="237" customFormat="1" x14ac:dyDescent="0.35">
      <c r="A231" s="327"/>
      <c r="C231" s="239"/>
      <c r="D231" s="350"/>
      <c r="E231" s="350"/>
    </row>
    <row r="232" spans="1:5" s="237" customFormat="1" x14ac:dyDescent="0.35">
      <c r="A232" s="327"/>
      <c r="C232" s="239"/>
      <c r="D232" s="350"/>
      <c r="E232" s="350"/>
    </row>
    <row r="233" spans="1:5" s="237" customFormat="1" x14ac:dyDescent="0.35">
      <c r="A233" s="327"/>
      <c r="C233" s="239"/>
      <c r="D233" s="350"/>
      <c r="E233" s="350"/>
    </row>
    <row r="234" spans="1:5" s="237" customFormat="1" x14ac:dyDescent="0.35">
      <c r="A234" s="327"/>
      <c r="C234" s="239"/>
      <c r="D234" s="350"/>
      <c r="E234" s="350"/>
    </row>
    <row r="235" spans="1:5" s="237" customFormat="1" x14ac:dyDescent="0.35">
      <c r="A235" s="327"/>
      <c r="C235" s="239"/>
      <c r="D235" s="350"/>
      <c r="E235" s="350"/>
    </row>
    <row r="236" spans="1:5" s="237" customFormat="1" x14ac:dyDescent="0.35">
      <c r="A236" s="327"/>
      <c r="C236" s="239"/>
      <c r="D236" s="350"/>
      <c r="E236" s="350"/>
    </row>
    <row r="237" spans="1:5" s="237" customFormat="1" x14ac:dyDescent="0.35">
      <c r="A237" s="327"/>
      <c r="C237" s="239"/>
      <c r="D237" s="350"/>
      <c r="E237" s="350"/>
    </row>
    <row r="238" spans="1:5" s="237" customFormat="1" x14ac:dyDescent="0.35">
      <c r="A238" s="327"/>
      <c r="C238" s="239"/>
      <c r="D238" s="350"/>
      <c r="E238" s="350"/>
    </row>
    <row r="239" spans="1:5" s="237" customFormat="1" x14ac:dyDescent="0.35">
      <c r="A239" s="327"/>
      <c r="C239" s="239"/>
      <c r="D239" s="350"/>
      <c r="E239" s="350"/>
    </row>
    <row r="240" spans="1:5" s="237" customFormat="1" x14ac:dyDescent="0.35">
      <c r="A240" s="327"/>
      <c r="C240" s="239"/>
      <c r="D240" s="350"/>
      <c r="E240" s="350"/>
    </row>
    <row r="241" spans="1:5" s="237" customFormat="1" x14ac:dyDescent="0.35">
      <c r="A241" s="327"/>
      <c r="C241" s="239"/>
      <c r="D241" s="350"/>
      <c r="E241" s="350"/>
    </row>
    <row r="242" spans="1:5" s="237" customFormat="1" x14ac:dyDescent="0.35">
      <c r="A242" s="327"/>
      <c r="C242" s="239"/>
      <c r="D242" s="350"/>
      <c r="E242" s="350"/>
    </row>
    <row r="243" spans="1:5" s="237" customFormat="1" x14ac:dyDescent="0.35">
      <c r="A243" s="327"/>
      <c r="C243" s="239"/>
      <c r="D243" s="350"/>
      <c r="E243" s="350"/>
    </row>
    <row r="244" spans="1:5" s="237" customFormat="1" x14ac:dyDescent="0.35">
      <c r="A244" s="327"/>
      <c r="C244" s="239"/>
      <c r="D244" s="350"/>
      <c r="E244" s="350"/>
    </row>
    <row r="245" spans="1:5" s="237" customFormat="1" x14ac:dyDescent="0.35">
      <c r="A245" s="327"/>
      <c r="C245" s="239"/>
      <c r="D245" s="350"/>
      <c r="E245" s="350"/>
    </row>
    <row r="246" spans="1:5" s="237" customFormat="1" x14ac:dyDescent="0.35">
      <c r="A246" s="327"/>
      <c r="C246" s="239"/>
      <c r="D246" s="350"/>
      <c r="E246" s="350"/>
    </row>
    <row r="247" spans="1:5" s="237" customFormat="1" x14ac:dyDescent="0.35">
      <c r="A247" s="327"/>
      <c r="C247" s="239"/>
      <c r="D247" s="350"/>
      <c r="E247" s="350"/>
    </row>
    <row r="248" spans="1:5" s="237" customFormat="1" x14ac:dyDescent="0.35">
      <c r="A248" s="327"/>
      <c r="C248" s="239"/>
      <c r="D248" s="350"/>
      <c r="E248" s="350"/>
    </row>
    <row r="249" spans="1:5" s="237" customFormat="1" x14ac:dyDescent="0.35">
      <c r="A249" s="327"/>
      <c r="C249" s="239"/>
      <c r="D249" s="350"/>
      <c r="E249" s="350"/>
    </row>
    <row r="250" spans="1:5" s="237" customFormat="1" x14ac:dyDescent="0.35">
      <c r="A250" s="327"/>
      <c r="C250" s="239"/>
      <c r="D250" s="350"/>
      <c r="E250" s="350"/>
    </row>
    <row r="251" spans="1:5" s="237" customFormat="1" x14ac:dyDescent="0.35">
      <c r="A251" s="327"/>
      <c r="C251" s="239"/>
      <c r="D251" s="350"/>
      <c r="E251" s="350"/>
    </row>
    <row r="252" spans="1:5" s="237" customFormat="1" x14ac:dyDescent="0.35">
      <c r="A252" s="327"/>
      <c r="C252" s="239"/>
      <c r="D252" s="350"/>
      <c r="E252" s="350"/>
    </row>
    <row r="253" spans="1:5" s="237" customFormat="1" x14ac:dyDescent="0.35">
      <c r="A253" s="327"/>
      <c r="C253" s="239"/>
      <c r="D253" s="350"/>
      <c r="E253" s="350"/>
    </row>
    <row r="254" spans="1:5" s="237" customFormat="1" x14ac:dyDescent="0.35">
      <c r="A254" s="327"/>
      <c r="C254" s="239"/>
      <c r="D254" s="350"/>
      <c r="E254" s="350"/>
    </row>
    <row r="255" spans="1:5" s="237" customFormat="1" x14ac:dyDescent="0.35">
      <c r="A255" s="327"/>
      <c r="C255" s="239"/>
      <c r="D255" s="350"/>
      <c r="E255" s="350"/>
    </row>
    <row r="256" spans="1:5" s="237" customFormat="1" x14ac:dyDescent="0.35">
      <c r="A256" s="327"/>
      <c r="C256" s="239"/>
      <c r="D256" s="350"/>
      <c r="E256" s="350"/>
    </row>
    <row r="257" spans="1:5" s="237" customFormat="1" x14ac:dyDescent="0.35">
      <c r="A257" s="327"/>
      <c r="C257" s="239"/>
      <c r="D257" s="350"/>
      <c r="E257" s="350"/>
    </row>
    <row r="258" spans="1:5" s="237" customFormat="1" x14ac:dyDescent="0.35">
      <c r="A258" s="327"/>
      <c r="C258" s="239"/>
      <c r="D258" s="350"/>
      <c r="E258" s="350"/>
    </row>
    <row r="259" spans="1:5" s="237" customFormat="1" x14ac:dyDescent="0.35">
      <c r="A259" s="327"/>
      <c r="C259" s="239"/>
      <c r="D259" s="350"/>
      <c r="E259" s="350"/>
    </row>
    <row r="260" spans="1:5" s="237" customFormat="1" x14ac:dyDescent="0.35">
      <c r="A260" s="327"/>
      <c r="C260" s="239"/>
      <c r="D260" s="350"/>
      <c r="E260" s="350"/>
    </row>
    <row r="261" spans="1:5" s="237" customFormat="1" x14ac:dyDescent="0.35">
      <c r="A261" s="327"/>
      <c r="C261" s="239"/>
      <c r="D261" s="350"/>
      <c r="E261" s="350"/>
    </row>
    <row r="262" spans="1:5" s="237" customFormat="1" x14ac:dyDescent="0.35">
      <c r="A262" s="327"/>
      <c r="C262" s="239"/>
      <c r="D262" s="350"/>
      <c r="E262" s="350"/>
    </row>
    <row r="263" spans="1:5" s="237" customFormat="1" x14ac:dyDescent="0.35">
      <c r="A263" s="327"/>
      <c r="C263" s="239"/>
      <c r="D263" s="350"/>
      <c r="E263" s="350"/>
    </row>
    <row r="264" spans="1:5" s="237" customFormat="1" x14ac:dyDescent="0.35">
      <c r="A264" s="327"/>
      <c r="C264" s="239"/>
      <c r="D264" s="350"/>
      <c r="E264" s="350"/>
    </row>
    <row r="265" spans="1:5" s="237" customFormat="1" x14ac:dyDescent="0.35">
      <c r="A265" s="327"/>
      <c r="C265" s="239"/>
      <c r="D265" s="350"/>
      <c r="E265" s="350"/>
    </row>
    <row r="266" spans="1:5" s="237" customFormat="1" x14ac:dyDescent="0.35">
      <c r="A266" s="327"/>
      <c r="C266" s="239"/>
      <c r="D266" s="350"/>
      <c r="E266" s="350"/>
    </row>
    <row r="267" spans="1:5" s="237" customFormat="1" x14ac:dyDescent="0.35">
      <c r="A267" s="327"/>
      <c r="C267" s="239"/>
      <c r="D267" s="350"/>
      <c r="E267" s="350"/>
    </row>
    <row r="268" spans="1:5" s="237" customFormat="1" x14ac:dyDescent="0.35">
      <c r="A268" s="327"/>
      <c r="C268" s="239"/>
      <c r="D268" s="350"/>
      <c r="E268" s="350"/>
    </row>
    <row r="269" spans="1:5" s="237" customFormat="1" x14ac:dyDescent="0.35">
      <c r="A269" s="327"/>
      <c r="C269" s="239"/>
      <c r="D269" s="350"/>
      <c r="E269" s="350"/>
    </row>
    <row r="270" spans="1:5" s="237" customFormat="1" x14ac:dyDescent="0.35">
      <c r="A270" s="327"/>
      <c r="C270" s="239"/>
      <c r="D270" s="350"/>
      <c r="E270" s="350"/>
    </row>
    <row r="271" spans="1:5" s="237" customFormat="1" x14ac:dyDescent="0.35">
      <c r="A271" s="327"/>
      <c r="C271" s="239"/>
      <c r="D271" s="350"/>
      <c r="E271" s="350"/>
    </row>
    <row r="272" spans="1:5" s="237" customFormat="1" x14ac:dyDescent="0.35">
      <c r="A272" s="327"/>
      <c r="C272" s="239"/>
      <c r="D272" s="350"/>
      <c r="E272" s="350"/>
    </row>
    <row r="273" spans="1:5" s="237" customFormat="1" x14ac:dyDescent="0.35">
      <c r="A273" s="327"/>
      <c r="C273" s="239"/>
      <c r="D273" s="350"/>
      <c r="E273" s="350"/>
    </row>
    <row r="274" spans="1:5" s="237" customFormat="1" x14ac:dyDescent="0.35">
      <c r="A274" s="327"/>
      <c r="C274" s="239"/>
      <c r="D274" s="350"/>
      <c r="E274" s="350"/>
    </row>
    <row r="275" spans="1:5" s="237" customFormat="1" x14ac:dyDescent="0.35">
      <c r="A275" s="327"/>
      <c r="C275" s="239"/>
      <c r="D275" s="350"/>
      <c r="E275" s="350"/>
    </row>
    <row r="276" spans="1:5" s="237" customFormat="1" x14ac:dyDescent="0.35">
      <c r="A276" s="327"/>
      <c r="C276" s="239"/>
      <c r="D276" s="350"/>
      <c r="E276" s="350"/>
    </row>
    <row r="277" spans="1:5" s="237" customFormat="1" x14ac:dyDescent="0.35">
      <c r="A277" s="327"/>
      <c r="C277" s="239"/>
      <c r="D277" s="350"/>
      <c r="E277" s="350"/>
    </row>
    <row r="278" spans="1:5" s="237" customFormat="1" x14ac:dyDescent="0.35">
      <c r="A278" s="327"/>
      <c r="C278" s="239"/>
      <c r="D278" s="350"/>
      <c r="E278" s="350"/>
    </row>
    <row r="279" spans="1:5" s="237" customFormat="1" x14ac:dyDescent="0.35">
      <c r="A279" s="327"/>
      <c r="C279" s="239"/>
      <c r="D279" s="350"/>
      <c r="E279" s="350"/>
    </row>
    <row r="280" spans="1:5" s="237" customFormat="1" x14ac:dyDescent="0.35">
      <c r="A280" s="327"/>
      <c r="C280" s="239"/>
      <c r="D280" s="350"/>
      <c r="E280" s="350"/>
    </row>
    <row r="281" spans="1:5" s="237" customFormat="1" x14ac:dyDescent="0.35">
      <c r="A281" s="327"/>
      <c r="C281" s="239"/>
      <c r="D281" s="350"/>
      <c r="E281" s="350"/>
    </row>
    <row r="282" spans="1:5" s="237" customFormat="1" x14ac:dyDescent="0.35">
      <c r="A282" s="327"/>
      <c r="C282" s="239"/>
      <c r="D282" s="350"/>
      <c r="E282" s="350"/>
    </row>
    <row r="283" spans="1:5" s="237" customFormat="1" x14ac:dyDescent="0.35">
      <c r="A283" s="327"/>
      <c r="C283" s="239"/>
      <c r="D283" s="350"/>
      <c r="E283" s="350"/>
    </row>
    <row r="284" spans="1:5" s="237" customFormat="1" x14ac:dyDescent="0.35">
      <c r="A284" s="327"/>
      <c r="C284" s="239"/>
      <c r="D284" s="350"/>
      <c r="E284" s="350"/>
    </row>
    <row r="285" spans="1:5" s="237" customFormat="1" x14ac:dyDescent="0.35">
      <c r="A285" s="327"/>
      <c r="C285" s="239"/>
      <c r="D285" s="350"/>
      <c r="E285" s="350"/>
    </row>
    <row r="286" spans="1:5" s="237" customFormat="1" x14ac:dyDescent="0.35">
      <c r="A286" s="327"/>
      <c r="C286" s="239"/>
      <c r="D286" s="350"/>
      <c r="E286" s="350"/>
    </row>
    <row r="287" spans="1:5" s="237" customFormat="1" x14ac:dyDescent="0.35">
      <c r="A287" s="327"/>
      <c r="C287" s="239"/>
      <c r="D287" s="350"/>
      <c r="E287" s="350"/>
    </row>
    <row r="288" spans="1:5" s="237" customFormat="1" x14ac:dyDescent="0.35">
      <c r="A288" s="327"/>
      <c r="C288" s="239"/>
      <c r="D288" s="350"/>
      <c r="E288" s="350"/>
    </row>
    <row r="289" spans="1:5" s="237" customFormat="1" x14ac:dyDescent="0.35">
      <c r="A289" s="327"/>
      <c r="C289" s="239"/>
      <c r="D289" s="350"/>
      <c r="E289" s="350"/>
    </row>
    <row r="290" spans="1:5" s="237" customFormat="1" x14ac:dyDescent="0.35">
      <c r="A290" s="327"/>
      <c r="C290" s="239"/>
      <c r="D290" s="350"/>
      <c r="E290" s="350"/>
    </row>
    <row r="291" spans="1:5" s="237" customFormat="1" x14ac:dyDescent="0.35">
      <c r="A291" s="327"/>
      <c r="C291" s="239"/>
      <c r="D291" s="350"/>
      <c r="E291" s="350"/>
    </row>
    <row r="292" spans="1:5" s="237" customFormat="1" x14ac:dyDescent="0.35">
      <c r="A292" s="327"/>
      <c r="C292" s="239"/>
      <c r="D292" s="350"/>
      <c r="E292" s="350"/>
    </row>
    <row r="293" spans="1:5" s="237" customFormat="1" x14ac:dyDescent="0.35">
      <c r="A293" s="327"/>
      <c r="C293" s="239"/>
      <c r="D293" s="350"/>
      <c r="E293" s="350"/>
    </row>
    <row r="294" spans="1:5" s="237" customFormat="1" x14ac:dyDescent="0.35">
      <c r="A294" s="327"/>
      <c r="C294" s="239"/>
      <c r="D294" s="350"/>
      <c r="E294" s="350"/>
    </row>
    <row r="295" spans="1:5" s="237" customFormat="1" x14ac:dyDescent="0.35">
      <c r="A295" s="327"/>
      <c r="C295" s="239"/>
      <c r="D295" s="350"/>
      <c r="E295" s="350"/>
    </row>
    <row r="296" spans="1:5" s="237" customFormat="1" x14ac:dyDescent="0.35">
      <c r="A296" s="327"/>
      <c r="C296" s="239"/>
      <c r="D296" s="350"/>
      <c r="E296" s="350"/>
    </row>
    <row r="297" spans="1:5" s="237" customFormat="1" x14ac:dyDescent="0.35">
      <c r="A297" s="327"/>
      <c r="C297" s="239"/>
      <c r="D297" s="350"/>
      <c r="E297" s="350"/>
    </row>
    <row r="298" spans="1:5" s="237" customFormat="1" x14ac:dyDescent="0.35">
      <c r="A298" s="327"/>
      <c r="C298" s="239"/>
      <c r="D298" s="350"/>
      <c r="E298" s="350"/>
    </row>
    <row r="299" spans="1:5" s="237" customFormat="1" x14ac:dyDescent="0.35">
      <c r="A299" s="327"/>
      <c r="C299" s="239"/>
      <c r="D299" s="350"/>
      <c r="E299" s="350"/>
    </row>
    <row r="300" spans="1:5" s="237" customFormat="1" x14ac:dyDescent="0.35">
      <c r="A300" s="327"/>
      <c r="C300" s="239"/>
      <c r="D300" s="350"/>
      <c r="E300" s="350"/>
    </row>
    <row r="301" spans="1:5" s="237" customFormat="1" x14ac:dyDescent="0.35">
      <c r="A301" s="327"/>
      <c r="C301" s="239"/>
      <c r="D301" s="350"/>
      <c r="E301" s="350"/>
    </row>
    <row r="302" spans="1:5" s="237" customFormat="1" x14ac:dyDescent="0.35">
      <c r="A302" s="327"/>
      <c r="C302" s="239"/>
      <c r="D302" s="350"/>
      <c r="E302" s="350"/>
    </row>
    <row r="303" spans="1:5" s="237" customFormat="1" x14ac:dyDescent="0.35">
      <c r="A303" s="327"/>
      <c r="C303" s="239"/>
      <c r="D303" s="350"/>
      <c r="E303" s="350"/>
    </row>
    <row r="304" spans="1:5" s="237" customFormat="1" x14ac:dyDescent="0.35">
      <c r="A304" s="327"/>
      <c r="C304" s="239"/>
      <c r="D304" s="350"/>
      <c r="E304" s="350"/>
    </row>
    <row r="305" spans="1:5" s="237" customFormat="1" x14ac:dyDescent="0.35">
      <c r="A305" s="327"/>
      <c r="C305" s="239"/>
      <c r="D305" s="350"/>
      <c r="E305" s="350"/>
    </row>
    <row r="306" spans="1:5" s="237" customFormat="1" x14ac:dyDescent="0.35">
      <c r="A306" s="327"/>
      <c r="C306" s="239"/>
      <c r="D306" s="350"/>
      <c r="E306" s="350"/>
    </row>
    <row r="307" spans="1:5" s="237" customFormat="1" x14ac:dyDescent="0.35">
      <c r="A307" s="327"/>
      <c r="C307" s="239"/>
      <c r="D307" s="350"/>
      <c r="E307" s="350"/>
    </row>
    <row r="308" spans="1:5" s="237" customFormat="1" x14ac:dyDescent="0.35">
      <c r="A308" s="327"/>
      <c r="C308" s="239"/>
      <c r="D308" s="350"/>
      <c r="E308" s="350"/>
    </row>
    <row r="309" spans="1:5" s="237" customFormat="1" x14ac:dyDescent="0.35">
      <c r="A309" s="327"/>
      <c r="C309" s="239"/>
      <c r="D309" s="350"/>
      <c r="E309" s="350"/>
    </row>
    <row r="310" spans="1:5" s="237" customFormat="1" x14ac:dyDescent="0.35">
      <c r="A310" s="327"/>
      <c r="C310" s="239"/>
      <c r="D310" s="350"/>
      <c r="E310" s="350"/>
    </row>
    <row r="311" spans="1:5" s="237" customFormat="1" x14ac:dyDescent="0.35">
      <c r="A311" s="327"/>
      <c r="C311" s="239"/>
      <c r="D311" s="350"/>
      <c r="E311" s="350"/>
    </row>
    <row r="312" spans="1:5" s="237" customFormat="1" x14ac:dyDescent="0.35">
      <c r="A312" s="327"/>
      <c r="C312" s="239"/>
      <c r="D312" s="350"/>
      <c r="E312" s="350"/>
    </row>
    <row r="313" spans="1:5" s="237" customFormat="1" x14ac:dyDescent="0.35">
      <c r="A313" s="327"/>
      <c r="C313" s="239"/>
      <c r="D313" s="350"/>
      <c r="E313" s="350"/>
    </row>
    <row r="314" spans="1:5" s="237" customFormat="1" x14ac:dyDescent="0.35">
      <c r="A314" s="327"/>
      <c r="C314" s="239"/>
      <c r="D314" s="350"/>
      <c r="E314" s="350"/>
    </row>
    <row r="315" spans="1:5" s="237" customFormat="1" x14ac:dyDescent="0.35">
      <c r="A315" s="327"/>
      <c r="C315" s="239"/>
      <c r="D315" s="350"/>
      <c r="E315" s="350"/>
    </row>
    <row r="316" spans="1:5" s="237" customFormat="1" x14ac:dyDescent="0.35">
      <c r="A316" s="327"/>
      <c r="C316" s="239"/>
      <c r="D316" s="350"/>
      <c r="E316" s="350"/>
    </row>
    <row r="317" spans="1:5" s="237" customFormat="1" x14ac:dyDescent="0.35">
      <c r="A317" s="327"/>
      <c r="C317" s="239"/>
      <c r="D317" s="350"/>
      <c r="E317" s="350"/>
    </row>
    <row r="318" spans="1:5" s="237" customFormat="1" x14ac:dyDescent="0.35">
      <c r="A318" s="327"/>
      <c r="C318" s="239"/>
      <c r="D318" s="350"/>
      <c r="E318" s="350"/>
    </row>
    <row r="319" spans="1:5" s="237" customFormat="1" x14ac:dyDescent="0.35">
      <c r="A319" s="327"/>
      <c r="C319" s="239"/>
      <c r="D319" s="350"/>
      <c r="E319" s="350"/>
    </row>
    <row r="320" spans="1:5" s="237" customFormat="1" x14ac:dyDescent="0.35">
      <c r="A320" s="327"/>
      <c r="C320" s="239"/>
      <c r="D320" s="350"/>
      <c r="E320" s="350"/>
    </row>
    <row r="321" spans="1:5" s="237" customFormat="1" x14ac:dyDescent="0.35">
      <c r="A321" s="327"/>
      <c r="C321" s="239"/>
      <c r="D321" s="350"/>
      <c r="E321" s="350"/>
    </row>
    <row r="322" spans="1:5" s="237" customFormat="1" x14ac:dyDescent="0.35">
      <c r="A322" s="327"/>
      <c r="C322" s="239"/>
      <c r="D322" s="350"/>
      <c r="E322" s="350"/>
    </row>
    <row r="323" spans="1:5" s="237" customFormat="1" x14ac:dyDescent="0.35">
      <c r="A323" s="327"/>
      <c r="C323" s="239"/>
      <c r="D323" s="350"/>
      <c r="E323" s="350"/>
    </row>
    <row r="324" spans="1:5" s="237" customFormat="1" x14ac:dyDescent="0.35">
      <c r="A324" s="327"/>
      <c r="C324" s="239"/>
      <c r="D324" s="350"/>
      <c r="E324" s="350"/>
    </row>
    <row r="325" spans="1:5" s="237" customFormat="1" x14ac:dyDescent="0.35">
      <c r="A325" s="327"/>
      <c r="C325" s="239"/>
      <c r="D325" s="350"/>
      <c r="E325" s="350"/>
    </row>
    <row r="326" spans="1:5" s="237" customFormat="1" x14ac:dyDescent="0.35">
      <c r="A326" s="327"/>
      <c r="C326" s="239"/>
      <c r="D326" s="350"/>
      <c r="E326" s="350"/>
    </row>
    <row r="327" spans="1:5" s="237" customFormat="1" x14ac:dyDescent="0.35">
      <c r="A327" s="327"/>
      <c r="C327" s="239"/>
      <c r="D327" s="350"/>
      <c r="E327" s="350"/>
    </row>
    <row r="328" spans="1:5" s="237" customFormat="1" x14ac:dyDescent="0.35">
      <c r="A328" s="327"/>
      <c r="C328" s="239"/>
      <c r="D328" s="350"/>
      <c r="E328" s="350"/>
    </row>
    <row r="329" spans="1:5" s="237" customFormat="1" x14ac:dyDescent="0.35">
      <c r="A329" s="327"/>
      <c r="C329" s="239"/>
      <c r="D329" s="350"/>
      <c r="E329" s="350"/>
    </row>
    <row r="330" spans="1:5" s="237" customFormat="1" x14ac:dyDescent="0.35">
      <c r="A330" s="327"/>
      <c r="C330" s="239"/>
      <c r="D330" s="350"/>
      <c r="E330" s="350"/>
    </row>
    <row r="331" spans="1:5" s="237" customFormat="1" x14ac:dyDescent="0.35">
      <c r="A331" s="327"/>
      <c r="C331" s="239"/>
      <c r="D331" s="350"/>
      <c r="E331" s="350"/>
    </row>
    <row r="332" spans="1:5" s="237" customFormat="1" x14ac:dyDescent="0.35">
      <c r="A332" s="327"/>
      <c r="C332" s="239"/>
      <c r="D332" s="350"/>
      <c r="E332" s="350"/>
    </row>
    <row r="333" spans="1:5" s="237" customFormat="1" x14ac:dyDescent="0.35">
      <c r="A333" s="327"/>
      <c r="C333" s="239"/>
      <c r="D333" s="350"/>
      <c r="E333" s="350"/>
    </row>
    <row r="334" spans="1:5" s="237" customFormat="1" x14ac:dyDescent="0.35">
      <c r="A334" s="327"/>
      <c r="C334" s="239"/>
      <c r="D334" s="350"/>
      <c r="E334" s="350"/>
    </row>
    <row r="335" spans="1:5" s="237" customFormat="1" x14ac:dyDescent="0.35">
      <c r="A335" s="327"/>
      <c r="C335" s="239"/>
      <c r="D335" s="350"/>
      <c r="E335" s="350"/>
    </row>
    <row r="336" spans="1:5" s="237" customFormat="1" x14ac:dyDescent="0.35">
      <c r="A336" s="327"/>
      <c r="C336" s="239"/>
      <c r="D336" s="350"/>
      <c r="E336" s="350"/>
    </row>
    <row r="337" spans="1:5" s="237" customFormat="1" x14ac:dyDescent="0.35">
      <c r="A337" s="327"/>
      <c r="C337" s="239"/>
      <c r="D337" s="350"/>
      <c r="E337" s="350"/>
    </row>
    <row r="338" spans="1:5" s="237" customFormat="1" x14ac:dyDescent="0.35">
      <c r="A338" s="327"/>
      <c r="C338" s="239"/>
      <c r="D338" s="350"/>
      <c r="E338" s="350"/>
    </row>
    <row r="339" spans="1:5" s="237" customFormat="1" x14ac:dyDescent="0.35">
      <c r="A339" s="327"/>
      <c r="C339" s="239"/>
      <c r="D339" s="350"/>
      <c r="E339" s="350"/>
    </row>
    <row r="340" spans="1:5" s="237" customFormat="1" x14ac:dyDescent="0.35">
      <c r="A340" s="327"/>
      <c r="C340" s="239"/>
      <c r="D340" s="350"/>
      <c r="E340" s="350"/>
    </row>
    <row r="341" spans="1:5" s="237" customFormat="1" x14ac:dyDescent="0.35">
      <c r="A341" s="327"/>
      <c r="C341" s="239"/>
      <c r="D341" s="350"/>
      <c r="E341" s="350"/>
    </row>
    <row r="342" spans="1:5" s="237" customFormat="1" x14ac:dyDescent="0.35">
      <c r="A342" s="327"/>
      <c r="C342" s="239"/>
      <c r="D342" s="350"/>
      <c r="E342" s="350"/>
    </row>
    <row r="343" spans="1:5" s="237" customFormat="1" x14ac:dyDescent="0.35">
      <c r="A343" s="327"/>
      <c r="C343" s="239"/>
      <c r="D343" s="350"/>
      <c r="E343" s="350"/>
    </row>
    <row r="344" spans="1:5" s="237" customFormat="1" x14ac:dyDescent="0.35">
      <c r="A344" s="327"/>
      <c r="C344" s="239"/>
      <c r="D344" s="350"/>
      <c r="E344" s="350"/>
    </row>
    <row r="345" spans="1:5" s="237" customFormat="1" x14ac:dyDescent="0.35">
      <c r="A345" s="327"/>
      <c r="C345" s="239"/>
      <c r="D345" s="350"/>
      <c r="E345" s="350"/>
    </row>
    <row r="346" spans="1:5" s="237" customFormat="1" x14ac:dyDescent="0.35">
      <c r="A346" s="327"/>
      <c r="C346" s="239"/>
      <c r="D346" s="350"/>
      <c r="E346" s="350"/>
    </row>
    <row r="347" spans="1:5" s="237" customFormat="1" x14ac:dyDescent="0.35">
      <c r="A347" s="327"/>
      <c r="C347" s="239"/>
      <c r="D347" s="350"/>
      <c r="E347" s="350"/>
    </row>
    <row r="348" spans="1:5" s="237" customFormat="1" x14ac:dyDescent="0.35">
      <c r="A348" s="327"/>
      <c r="C348" s="239"/>
      <c r="D348" s="350"/>
      <c r="E348" s="350"/>
    </row>
    <row r="349" spans="1:5" s="237" customFormat="1" x14ac:dyDescent="0.35">
      <c r="A349" s="327"/>
      <c r="C349" s="239"/>
      <c r="D349" s="350"/>
      <c r="E349" s="350"/>
    </row>
    <row r="350" spans="1:5" s="237" customFormat="1" x14ac:dyDescent="0.35">
      <c r="A350" s="327"/>
      <c r="C350" s="239"/>
      <c r="D350" s="350"/>
      <c r="E350" s="350"/>
    </row>
    <row r="351" spans="1:5" s="237" customFormat="1" x14ac:dyDescent="0.35">
      <c r="A351" s="327"/>
      <c r="C351" s="239"/>
      <c r="D351" s="350"/>
      <c r="E351" s="350"/>
    </row>
    <row r="352" spans="1:5" s="237" customFormat="1" x14ac:dyDescent="0.35">
      <c r="A352" s="327"/>
      <c r="C352" s="239"/>
      <c r="D352" s="350"/>
      <c r="E352" s="350"/>
    </row>
    <row r="353" spans="1:5" s="237" customFormat="1" x14ac:dyDescent="0.35">
      <c r="A353" s="327"/>
      <c r="C353" s="239"/>
      <c r="D353" s="350"/>
      <c r="E353" s="350"/>
    </row>
    <row r="354" spans="1:5" s="237" customFormat="1" x14ac:dyDescent="0.35">
      <c r="A354" s="327"/>
      <c r="C354" s="239"/>
      <c r="D354" s="350"/>
      <c r="E354" s="350"/>
    </row>
    <row r="355" spans="1:5" s="237" customFormat="1" x14ac:dyDescent="0.35">
      <c r="A355" s="327"/>
      <c r="C355" s="239"/>
      <c r="D355" s="350"/>
      <c r="E355" s="350"/>
    </row>
    <row r="356" spans="1:5" s="237" customFormat="1" x14ac:dyDescent="0.35">
      <c r="A356" s="327"/>
      <c r="C356" s="239"/>
      <c r="D356" s="350"/>
      <c r="E356" s="350"/>
    </row>
    <row r="357" spans="1:5" s="237" customFormat="1" x14ac:dyDescent="0.35">
      <c r="A357" s="327"/>
      <c r="C357" s="239"/>
      <c r="D357" s="350"/>
      <c r="E357" s="350"/>
    </row>
    <row r="358" spans="1:5" s="237" customFormat="1" x14ac:dyDescent="0.35">
      <c r="A358" s="327"/>
      <c r="C358" s="239"/>
      <c r="D358" s="350"/>
      <c r="E358" s="350"/>
    </row>
    <row r="359" spans="1:5" s="237" customFormat="1" x14ac:dyDescent="0.35">
      <c r="A359" s="327"/>
      <c r="C359" s="239"/>
      <c r="D359" s="350"/>
      <c r="E359" s="350"/>
    </row>
    <row r="360" spans="1:5" s="237" customFormat="1" x14ac:dyDescent="0.35">
      <c r="A360" s="327"/>
      <c r="C360" s="239"/>
      <c r="D360" s="350"/>
      <c r="E360" s="350"/>
    </row>
    <row r="361" spans="1:5" s="237" customFormat="1" x14ac:dyDescent="0.35">
      <c r="A361" s="327"/>
      <c r="C361" s="239"/>
      <c r="D361" s="350"/>
      <c r="E361" s="350"/>
    </row>
    <row r="362" spans="1:5" s="237" customFormat="1" x14ac:dyDescent="0.35">
      <c r="A362" s="327"/>
      <c r="C362" s="239"/>
      <c r="D362" s="350"/>
      <c r="E362" s="350"/>
    </row>
    <row r="363" spans="1:5" s="237" customFormat="1" x14ac:dyDescent="0.35">
      <c r="A363" s="327"/>
      <c r="C363" s="239"/>
      <c r="D363" s="350"/>
      <c r="E363" s="350"/>
    </row>
    <row r="364" spans="1:5" s="237" customFormat="1" x14ac:dyDescent="0.35">
      <c r="A364" s="327"/>
      <c r="C364" s="239"/>
      <c r="D364" s="350"/>
      <c r="E364" s="350"/>
    </row>
    <row r="365" spans="1:5" s="237" customFormat="1" x14ac:dyDescent="0.35">
      <c r="A365" s="327"/>
      <c r="C365" s="239"/>
      <c r="D365" s="350"/>
      <c r="E365" s="350"/>
    </row>
    <row r="366" spans="1:5" s="237" customFormat="1" x14ac:dyDescent="0.35">
      <c r="A366" s="327"/>
      <c r="C366" s="239"/>
      <c r="D366" s="350"/>
      <c r="E366" s="350"/>
    </row>
    <row r="367" spans="1:5" s="237" customFormat="1" x14ac:dyDescent="0.35">
      <c r="A367" s="327"/>
      <c r="C367" s="239"/>
      <c r="D367" s="350"/>
      <c r="E367" s="350"/>
    </row>
    <row r="368" spans="1:5" s="237" customFormat="1" x14ac:dyDescent="0.35">
      <c r="A368" s="327"/>
      <c r="C368" s="239"/>
      <c r="D368" s="350"/>
      <c r="E368" s="350"/>
    </row>
    <row r="369" spans="1:5" s="237" customFormat="1" x14ac:dyDescent="0.35">
      <c r="A369" s="327"/>
      <c r="C369" s="239"/>
      <c r="D369" s="350"/>
      <c r="E369" s="350"/>
    </row>
    <row r="370" spans="1:5" s="237" customFormat="1" x14ac:dyDescent="0.35">
      <c r="A370" s="327"/>
      <c r="C370" s="239"/>
      <c r="D370" s="350"/>
      <c r="E370" s="350"/>
    </row>
    <row r="371" spans="1:5" s="237" customFormat="1" x14ac:dyDescent="0.35">
      <c r="A371" s="327"/>
      <c r="C371" s="239"/>
      <c r="D371" s="350"/>
      <c r="E371" s="350"/>
    </row>
    <row r="372" spans="1:5" s="237" customFormat="1" x14ac:dyDescent="0.35">
      <c r="A372" s="327"/>
      <c r="C372" s="239"/>
      <c r="D372" s="350"/>
      <c r="E372" s="350"/>
    </row>
    <row r="373" spans="1:5" s="237" customFormat="1" x14ac:dyDescent="0.35">
      <c r="A373" s="327"/>
      <c r="C373" s="239"/>
      <c r="D373" s="350"/>
      <c r="E373" s="350"/>
    </row>
    <row r="374" spans="1:5" s="237" customFormat="1" x14ac:dyDescent="0.35">
      <c r="A374" s="327"/>
      <c r="C374" s="239"/>
      <c r="D374" s="350"/>
      <c r="E374" s="350"/>
    </row>
    <row r="375" spans="1:5" s="237" customFormat="1" x14ac:dyDescent="0.35">
      <c r="A375" s="327"/>
      <c r="C375" s="239"/>
      <c r="D375" s="350"/>
      <c r="E375" s="350"/>
    </row>
    <row r="376" spans="1:5" s="237" customFormat="1" x14ac:dyDescent="0.35">
      <c r="A376" s="327"/>
      <c r="C376" s="239"/>
      <c r="D376" s="350"/>
      <c r="E376" s="350"/>
    </row>
    <row r="377" spans="1:5" s="237" customFormat="1" x14ac:dyDescent="0.35">
      <c r="A377" s="327"/>
      <c r="C377" s="239"/>
      <c r="D377" s="350"/>
      <c r="E377" s="350"/>
    </row>
    <row r="378" spans="1:5" s="237" customFormat="1" x14ac:dyDescent="0.35">
      <c r="A378" s="327"/>
      <c r="C378" s="239"/>
      <c r="D378" s="350"/>
      <c r="E378" s="350"/>
    </row>
    <row r="379" spans="1:5" s="237" customFormat="1" x14ac:dyDescent="0.35">
      <c r="A379" s="327"/>
      <c r="C379" s="239"/>
      <c r="D379" s="350"/>
      <c r="E379" s="350"/>
    </row>
    <row r="380" spans="1:5" s="237" customFormat="1" x14ac:dyDescent="0.35">
      <c r="A380" s="327"/>
      <c r="C380" s="239"/>
      <c r="D380" s="350"/>
      <c r="E380" s="350"/>
    </row>
    <row r="381" spans="1:5" s="237" customFormat="1" x14ac:dyDescent="0.35">
      <c r="A381" s="327"/>
      <c r="C381" s="239"/>
      <c r="D381" s="350"/>
      <c r="E381" s="350"/>
    </row>
    <row r="382" spans="1:5" s="237" customFormat="1" x14ac:dyDescent="0.35">
      <c r="A382" s="327"/>
      <c r="C382" s="239"/>
      <c r="D382" s="350"/>
      <c r="E382" s="350"/>
    </row>
    <row r="383" spans="1:5" s="237" customFormat="1" x14ac:dyDescent="0.35">
      <c r="A383" s="327"/>
      <c r="C383" s="239"/>
      <c r="D383" s="350"/>
      <c r="E383" s="350"/>
    </row>
    <row r="384" spans="1:5" s="237" customFormat="1" x14ac:dyDescent="0.35">
      <c r="A384" s="327"/>
      <c r="C384" s="239"/>
      <c r="D384" s="350"/>
      <c r="E384" s="350"/>
    </row>
    <row r="385" spans="1:5" s="237" customFormat="1" x14ac:dyDescent="0.35">
      <c r="A385" s="327"/>
      <c r="C385" s="239"/>
      <c r="D385" s="350"/>
      <c r="E385" s="350"/>
    </row>
    <row r="386" spans="1:5" s="237" customFormat="1" x14ac:dyDescent="0.35">
      <c r="A386" s="327"/>
      <c r="C386" s="239"/>
      <c r="D386" s="350"/>
      <c r="E386" s="350"/>
    </row>
    <row r="387" spans="1:5" s="237" customFormat="1" x14ac:dyDescent="0.35">
      <c r="A387" s="327"/>
      <c r="C387" s="239"/>
      <c r="D387" s="350"/>
      <c r="E387" s="350"/>
    </row>
    <row r="388" spans="1:5" s="237" customFormat="1" x14ac:dyDescent="0.35">
      <c r="A388" s="327"/>
      <c r="C388" s="239"/>
      <c r="D388" s="350"/>
      <c r="E388" s="350"/>
    </row>
    <row r="389" spans="1:5" s="237" customFormat="1" x14ac:dyDescent="0.35">
      <c r="A389" s="327"/>
      <c r="C389" s="239"/>
      <c r="D389" s="350"/>
      <c r="E389" s="350"/>
    </row>
    <row r="390" spans="1:5" s="237" customFormat="1" x14ac:dyDescent="0.35">
      <c r="A390" s="327"/>
      <c r="C390" s="239"/>
      <c r="D390" s="350"/>
      <c r="E390" s="350"/>
    </row>
    <row r="391" spans="1:5" s="237" customFormat="1" x14ac:dyDescent="0.35">
      <c r="A391" s="327"/>
      <c r="C391" s="239"/>
      <c r="D391" s="350"/>
      <c r="E391" s="350"/>
    </row>
    <row r="392" spans="1:5" s="237" customFormat="1" x14ac:dyDescent="0.35">
      <c r="A392" s="327"/>
      <c r="C392" s="239"/>
      <c r="D392" s="350"/>
      <c r="E392" s="350"/>
    </row>
    <row r="393" spans="1:5" s="237" customFormat="1" x14ac:dyDescent="0.35">
      <c r="A393" s="327"/>
      <c r="C393" s="239"/>
      <c r="D393" s="350"/>
      <c r="E393" s="350"/>
    </row>
    <row r="394" spans="1:5" s="237" customFormat="1" x14ac:dyDescent="0.35">
      <c r="A394" s="327"/>
      <c r="C394" s="239"/>
      <c r="D394" s="350"/>
      <c r="E394" s="350"/>
    </row>
    <row r="395" spans="1:5" s="237" customFormat="1" x14ac:dyDescent="0.35">
      <c r="A395" s="327"/>
      <c r="C395" s="239"/>
      <c r="D395" s="350"/>
      <c r="E395" s="350"/>
    </row>
    <row r="396" spans="1:5" s="237" customFormat="1" x14ac:dyDescent="0.35">
      <c r="A396" s="327"/>
      <c r="C396" s="239"/>
      <c r="D396" s="350"/>
      <c r="E396" s="350"/>
    </row>
    <row r="397" spans="1:5" s="237" customFormat="1" x14ac:dyDescent="0.35">
      <c r="A397" s="327"/>
      <c r="C397" s="239"/>
      <c r="D397" s="350"/>
      <c r="E397" s="350"/>
    </row>
    <row r="398" spans="1:5" s="237" customFormat="1" x14ac:dyDescent="0.35">
      <c r="A398" s="327"/>
      <c r="C398" s="239"/>
      <c r="D398" s="350"/>
      <c r="E398" s="350"/>
    </row>
    <row r="399" spans="1:5" s="237" customFormat="1" x14ac:dyDescent="0.35">
      <c r="A399" s="327"/>
      <c r="C399" s="239"/>
      <c r="D399" s="350"/>
      <c r="E399" s="350"/>
    </row>
    <row r="400" spans="1:5" s="237" customFormat="1" x14ac:dyDescent="0.35">
      <c r="A400" s="327"/>
      <c r="C400" s="239"/>
      <c r="D400" s="350"/>
      <c r="E400" s="350"/>
    </row>
    <row r="401" spans="1:5" s="237" customFormat="1" x14ac:dyDescent="0.35">
      <c r="A401" s="327"/>
      <c r="C401" s="239"/>
      <c r="D401" s="350"/>
      <c r="E401" s="350"/>
    </row>
    <row r="402" spans="1:5" s="237" customFormat="1" x14ac:dyDescent="0.35">
      <c r="A402" s="327"/>
      <c r="C402" s="239"/>
      <c r="D402" s="350"/>
      <c r="E402" s="350"/>
    </row>
    <row r="403" spans="1:5" s="237" customFormat="1" x14ac:dyDescent="0.35">
      <c r="A403" s="327"/>
      <c r="C403" s="239"/>
      <c r="D403" s="350"/>
      <c r="E403" s="350"/>
    </row>
    <row r="404" spans="1:5" s="237" customFormat="1" x14ac:dyDescent="0.35">
      <c r="A404" s="327"/>
      <c r="C404" s="239"/>
      <c r="D404" s="350"/>
      <c r="E404" s="350"/>
    </row>
    <row r="405" spans="1:5" s="237" customFormat="1" x14ac:dyDescent="0.35">
      <c r="A405" s="327"/>
      <c r="C405" s="239"/>
      <c r="D405" s="350"/>
      <c r="E405" s="350"/>
    </row>
    <row r="406" spans="1:5" s="237" customFormat="1" x14ac:dyDescent="0.35">
      <c r="A406" s="327"/>
      <c r="C406" s="239"/>
      <c r="D406" s="350"/>
      <c r="E406" s="350"/>
    </row>
    <row r="407" spans="1:5" s="237" customFormat="1" x14ac:dyDescent="0.35">
      <c r="A407" s="327"/>
      <c r="C407" s="239"/>
      <c r="D407" s="350"/>
      <c r="E407" s="350"/>
    </row>
    <row r="408" spans="1:5" s="237" customFormat="1" x14ac:dyDescent="0.35">
      <c r="A408" s="327"/>
      <c r="C408" s="239"/>
      <c r="D408" s="350"/>
      <c r="E408" s="350"/>
    </row>
    <row r="409" spans="1:5" s="237" customFormat="1" x14ac:dyDescent="0.35">
      <c r="A409" s="327"/>
      <c r="C409" s="239"/>
      <c r="D409" s="350"/>
      <c r="E409" s="350"/>
    </row>
    <row r="410" spans="1:5" s="237" customFormat="1" x14ac:dyDescent="0.35">
      <c r="A410" s="327"/>
      <c r="C410" s="239"/>
      <c r="D410" s="350"/>
      <c r="E410" s="350"/>
    </row>
    <row r="411" spans="1:5" s="237" customFormat="1" x14ac:dyDescent="0.35">
      <c r="A411" s="327"/>
      <c r="C411" s="239"/>
      <c r="D411" s="350"/>
      <c r="E411" s="350"/>
    </row>
    <row r="412" spans="1:5" s="237" customFormat="1" x14ac:dyDescent="0.35">
      <c r="A412" s="327"/>
      <c r="C412" s="239"/>
      <c r="D412" s="350"/>
      <c r="E412" s="350"/>
    </row>
    <row r="413" spans="1:5" s="237" customFormat="1" x14ac:dyDescent="0.35">
      <c r="A413" s="327"/>
      <c r="C413" s="239"/>
      <c r="D413" s="350"/>
      <c r="E413" s="350"/>
    </row>
    <row r="414" spans="1:5" s="237" customFormat="1" x14ac:dyDescent="0.35">
      <c r="A414" s="327"/>
      <c r="C414" s="239"/>
      <c r="D414" s="350"/>
      <c r="E414" s="350"/>
    </row>
    <row r="415" spans="1:5" s="237" customFormat="1" x14ac:dyDescent="0.35">
      <c r="A415" s="327"/>
      <c r="C415" s="239"/>
      <c r="D415" s="350"/>
      <c r="E415" s="350"/>
    </row>
    <row r="416" spans="1:5" s="237" customFormat="1" x14ac:dyDescent="0.35">
      <c r="A416" s="327"/>
      <c r="C416" s="239"/>
      <c r="D416" s="350"/>
      <c r="E416" s="350"/>
    </row>
    <row r="417" spans="1:5" s="237" customFormat="1" x14ac:dyDescent="0.35">
      <c r="A417" s="327"/>
      <c r="C417" s="239"/>
      <c r="D417" s="350"/>
      <c r="E417" s="350"/>
    </row>
    <row r="418" spans="1:5" s="237" customFormat="1" x14ac:dyDescent="0.35">
      <c r="A418" s="327"/>
      <c r="C418" s="239"/>
      <c r="D418" s="350"/>
      <c r="E418" s="350"/>
    </row>
    <row r="419" spans="1:5" s="237" customFormat="1" x14ac:dyDescent="0.35">
      <c r="A419" s="327"/>
      <c r="C419" s="239"/>
      <c r="D419" s="350"/>
      <c r="E419" s="350"/>
    </row>
    <row r="420" spans="1:5" s="237" customFormat="1" x14ac:dyDescent="0.35">
      <c r="A420" s="327"/>
      <c r="C420" s="239"/>
      <c r="D420" s="350"/>
      <c r="E420" s="350"/>
    </row>
    <row r="421" spans="1:5" s="237" customFormat="1" x14ac:dyDescent="0.35">
      <c r="A421" s="327"/>
      <c r="C421" s="239"/>
      <c r="D421" s="350"/>
      <c r="E421" s="350"/>
    </row>
    <row r="422" spans="1:5" s="237" customFormat="1" x14ac:dyDescent="0.35">
      <c r="A422" s="327"/>
      <c r="C422" s="239"/>
      <c r="D422" s="350"/>
      <c r="E422" s="350"/>
    </row>
    <row r="423" spans="1:5" s="237" customFormat="1" x14ac:dyDescent="0.35">
      <c r="A423" s="327"/>
      <c r="C423" s="239"/>
      <c r="D423" s="350"/>
      <c r="E423" s="350"/>
    </row>
    <row r="424" spans="1:5" s="237" customFormat="1" x14ac:dyDescent="0.35">
      <c r="A424" s="327"/>
      <c r="C424" s="239"/>
      <c r="D424" s="350"/>
      <c r="E424" s="350"/>
    </row>
    <row r="425" spans="1:5" s="237" customFormat="1" x14ac:dyDescent="0.35">
      <c r="A425" s="327"/>
      <c r="C425" s="239"/>
      <c r="D425" s="350"/>
      <c r="E425" s="350"/>
    </row>
    <row r="426" spans="1:5" s="237" customFormat="1" x14ac:dyDescent="0.35">
      <c r="A426" s="327"/>
      <c r="C426" s="239"/>
      <c r="D426" s="350"/>
      <c r="E426" s="350"/>
    </row>
    <row r="427" spans="1:5" s="237" customFormat="1" x14ac:dyDescent="0.35">
      <c r="A427" s="327"/>
      <c r="C427" s="239"/>
      <c r="D427" s="350"/>
      <c r="E427" s="350"/>
    </row>
    <row r="428" spans="1:5" s="237" customFormat="1" x14ac:dyDescent="0.35">
      <c r="A428" s="327"/>
      <c r="C428" s="239"/>
      <c r="D428" s="350"/>
      <c r="E428" s="350"/>
    </row>
    <row r="429" spans="1:5" s="237" customFormat="1" x14ac:dyDescent="0.35">
      <c r="A429" s="327"/>
      <c r="C429" s="239"/>
      <c r="D429" s="350"/>
      <c r="E429" s="350"/>
    </row>
    <row r="430" spans="1:5" s="237" customFormat="1" x14ac:dyDescent="0.35">
      <c r="A430" s="327"/>
      <c r="C430" s="239"/>
      <c r="D430" s="350"/>
      <c r="E430" s="350"/>
    </row>
    <row r="431" spans="1:5" s="237" customFormat="1" x14ac:dyDescent="0.35">
      <c r="A431" s="327"/>
      <c r="C431" s="239"/>
      <c r="D431" s="350"/>
      <c r="E431" s="350"/>
    </row>
    <row r="432" spans="1:5" s="237" customFormat="1" x14ac:dyDescent="0.35">
      <c r="A432" s="327"/>
      <c r="C432" s="239"/>
      <c r="D432" s="350"/>
      <c r="E432" s="350"/>
    </row>
    <row r="433" spans="1:5" s="237" customFormat="1" x14ac:dyDescent="0.35">
      <c r="A433" s="327"/>
      <c r="C433" s="239"/>
      <c r="D433" s="350"/>
      <c r="E433" s="350"/>
    </row>
    <row r="434" spans="1:5" s="237" customFormat="1" x14ac:dyDescent="0.35">
      <c r="A434" s="327"/>
      <c r="C434" s="239"/>
      <c r="D434" s="350"/>
      <c r="E434" s="350"/>
    </row>
    <row r="435" spans="1:5" s="237" customFormat="1" x14ac:dyDescent="0.35">
      <c r="A435" s="327"/>
      <c r="C435" s="239"/>
      <c r="D435" s="350"/>
      <c r="E435" s="350"/>
    </row>
    <row r="436" spans="1:5" s="237" customFormat="1" x14ac:dyDescent="0.35">
      <c r="A436" s="327"/>
      <c r="C436" s="239"/>
      <c r="D436" s="350"/>
      <c r="E436" s="350"/>
    </row>
    <row r="437" spans="1:5" s="237" customFormat="1" x14ac:dyDescent="0.35">
      <c r="A437" s="327"/>
      <c r="C437" s="239"/>
      <c r="D437" s="350"/>
      <c r="E437" s="350"/>
    </row>
    <row r="438" spans="1:5" s="237" customFormat="1" x14ac:dyDescent="0.35">
      <c r="A438" s="327"/>
      <c r="C438" s="239"/>
      <c r="D438" s="350"/>
      <c r="E438" s="350"/>
    </row>
    <row r="439" spans="1:5" s="237" customFormat="1" x14ac:dyDescent="0.35">
      <c r="A439" s="327"/>
      <c r="C439" s="239"/>
      <c r="D439" s="350"/>
      <c r="E439" s="350"/>
    </row>
    <row r="440" spans="1:5" s="237" customFormat="1" x14ac:dyDescent="0.35">
      <c r="A440" s="327"/>
      <c r="C440" s="239"/>
      <c r="D440" s="350"/>
      <c r="E440" s="350"/>
    </row>
    <row r="441" spans="1:5" s="237" customFormat="1" x14ac:dyDescent="0.35">
      <c r="A441" s="327"/>
      <c r="C441" s="239"/>
      <c r="D441" s="350"/>
      <c r="E441" s="350"/>
    </row>
    <row r="442" spans="1:5" s="237" customFormat="1" x14ac:dyDescent="0.35">
      <c r="A442" s="327"/>
      <c r="C442" s="239"/>
      <c r="D442" s="350"/>
      <c r="E442" s="350"/>
    </row>
    <row r="443" spans="1:5" s="237" customFormat="1" x14ac:dyDescent="0.35">
      <c r="A443" s="327"/>
      <c r="C443" s="239"/>
      <c r="D443" s="350"/>
      <c r="E443" s="350"/>
    </row>
    <row r="444" spans="1:5" s="237" customFormat="1" x14ac:dyDescent="0.35">
      <c r="A444" s="327"/>
      <c r="C444" s="239"/>
      <c r="D444" s="350"/>
      <c r="E444" s="350"/>
    </row>
    <row r="445" spans="1:5" s="237" customFormat="1" x14ac:dyDescent="0.35">
      <c r="A445" s="327"/>
      <c r="C445" s="239"/>
      <c r="D445" s="350"/>
      <c r="E445" s="350"/>
    </row>
    <row r="446" spans="1:5" s="237" customFormat="1" x14ac:dyDescent="0.35">
      <c r="A446" s="327"/>
      <c r="C446" s="239"/>
      <c r="D446" s="350"/>
      <c r="E446" s="350"/>
    </row>
    <row r="447" spans="1:5" s="237" customFormat="1" x14ac:dyDescent="0.35">
      <c r="A447" s="327"/>
      <c r="C447" s="239"/>
      <c r="D447" s="350"/>
      <c r="E447" s="350"/>
    </row>
    <row r="448" spans="1:5" s="237" customFormat="1" x14ac:dyDescent="0.35">
      <c r="A448" s="327"/>
      <c r="C448" s="239"/>
      <c r="D448" s="350"/>
      <c r="E448" s="350"/>
    </row>
    <row r="449" spans="1:5" s="237" customFormat="1" x14ac:dyDescent="0.35">
      <c r="A449" s="327"/>
      <c r="C449" s="239"/>
      <c r="D449" s="350"/>
      <c r="E449" s="350"/>
    </row>
    <row r="450" spans="1:5" s="237" customFormat="1" x14ac:dyDescent="0.35">
      <c r="A450" s="327"/>
      <c r="C450" s="239"/>
      <c r="D450" s="350"/>
      <c r="E450" s="350"/>
    </row>
    <row r="451" spans="1:5" s="237" customFormat="1" x14ac:dyDescent="0.35">
      <c r="A451" s="327"/>
      <c r="C451" s="239"/>
      <c r="D451" s="350"/>
      <c r="E451" s="350"/>
    </row>
    <row r="452" spans="1:5" s="237" customFormat="1" x14ac:dyDescent="0.35">
      <c r="A452" s="327"/>
      <c r="C452" s="239"/>
      <c r="D452" s="350"/>
      <c r="E452" s="350"/>
    </row>
    <row r="453" spans="1:5" s="237" customFormat="1" x14ac:dyDescent="0.35">
      <c r="A453" s="327"/>
      <c r="C453" s="239"/>
      <c r="D453" s="350"/>
      <c r="E453" s="350"/>
    </row>
    <row r="454" spans="1:5" s="237" customFormat="1" x14ac:dyDescent="0.35">
      <c r="A454" s="327"/>
      <c r="C454" s="239"/>
      <c r="D454" s="350"/>
      <c r="E454" s="350"/>
    </row>
    <row r="455" spans="1:5" s="237" customFormat="1" x14ac:dyDescent="0.35">
      <c r="A455" s="327"/>
      <c r="C455" s="239"/>
      <c r="D455" s="350"/>
      <c r="E455" s="350"/>
    </row>
    <row r="456" spans="1:5" s="237" customFormat="1" x14ac:dyDescent="0.35">
      <c r="A456" s="327"/>
      <c r="C456" s="239"/>
      <c r="D456" s="350"/>
      <c r="E456" s="350"/>
    </row>
    <row r="457" spans="1:5" s="237" customFormat="1" x14ac:dyDescent="0.35">
      <c r="A457" s="327"/>
      <c r="C457" s="239"/>
      <c r="D457" s="350"/>
      <c r="E457" s="350"/>
    </row>
    <row r="458" spans="1:5" s="237" customFormat="1" x14ac:dyDescent="0.35">
      <c r="A458" s="327"/>
      <c r="C458" s="239"/>
      <c r="D458" s="350"/>
      <c r="E458" s="350"/>
    </row>
    <row r="459" spans="1:5" s="237" customFormat="1" x14ac:dyDescent="0.35">
      <c r="A459" s="327"/>
      <c r="C459" s="239"/>
      <c r="D459" s="350"/>
      <c r="E459" s="350"/>
    </row>
    <row r="460" spans="1:5" s="237" customFormat="1" x14ac:dyDescent="0.35">
      <c r="A460" s="327"/>
      <c r="C460" s="239"/>
      <c r="D460" s="350"/>
      <c r="E460" s="350"/>
    </row>
    <row r="461" spans="1:5" s="237" customFormat="1" x14ac:dyDescent="0.35">
      <c r="A461" s="327"/>
      <c r="C461" s="239"/>
      <c r="D461" s="350"/>
      <c r="E461" s="350"/>
    </row>
    <row r="462" spans="1:5" s="237" customFormat="1" x14ac:dyDescent="0.35">
      <c r="A462" s="327"/>
      <c r="C462" s="239"/>
      <c r="D462" s="350"/>
      <c r="E462" s="350"/>
    </row>
    <row r="463" spans="1:5" s="237" customFormat="1" x14ac:dyDescent="0.35">
      <c r="A463" s="327"/>
      <c r="C463" s="239"/>
      <c r="D463" s="350"/>
      <c r="E463" s="350"/>
    </row>
    <row r="464" spans="1:5" s="237" customFormat="1" x14ac:dyDescent="0.35">
      <c r="A464" s="327"/>
      <c r="C464" s="239"/>
      <c r="D464" s="350"/>
      <c r="E464" s="350"/>
    </row>
    <row r="465" spans="1:5" s="237" customFormat="1" x14ac:dyDescent="0.35">
      <c r="A465" s="327"/>
      <c r="C465" s="239"/>
      <c r="D465" s="350"/>
      <c r="E465" s="350"/>
    </row>
    <row r="466" spans="1:5" s="237" customFormat="1" x14ac:dyDescent="0.35">
      <c r="A466" s="327"/>
      <c r="C466" s="239"/>
      <c r="D466" s="350"/>
      <c r="E466" s="350"/>
    </row>
    <row r="467" spans="1:5" s="237" customFormat="1" x14ac:dyDescent="0.35">
      <c r="A467" s="327"/>
      <c r="C467" s="239"/>
      <c r="D467" s="350"/>
      <c r="E467" s="350"/>
    </row>
    <row r="468" spans="1:5" s="237" customFormat="1" x14ac:dyDescent="0.35">
      <c r="A468" s="327"/>
      <c r="C468" s="239"/>
      <c r="D468" s="350"/>
      <c r="E468" s="350"/>
    </row>
    <row r="469" spans="1:5" s="237" customFormat="1" x14ac:dyDescent="0.35">
      <c r="A469" s="327"/>
      <c r="C469" s="239"/>
      <c r="D469" s="350"/>
      <c r="E469" s="350"/>
    </row>
    <row r="470" spans="1:5" s="237" customFormat="1" x14ac:dyDescent="0.35">
      <c r="A470" s="327"/>
      <c r="C470" s="239"/>
      <c r="D470" s="350"/>
      <c r="E470" s="350"/>
    </row>
    <row r="471" spans="1:5" s="237" customFormat="1" x14ac:dyDescent="0.35">
      <c r="A471" s="327"/>
      <c r="C471" s="239"/>
      <c r="D471" s="350"/>
      <c r="E471" s="35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TA810 Resource impact template</dc:title>
  <dc:creator/>
  <cp:lastModifiedBy/>
  <dcterms:created xsi:type="dcterms:W3CDTF">2022-07-20T10:41:53Z</dcterms:created>
  <dcterms:modified xsi:type="dcterms:W3CDTF">2022-10-20T15:40:24Z</dcterms:modified>
</cp:coreProperties>
</file>